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U:\Tuition &amp; Fees\"/>
    </mc:Choice>
  </mc:AlternateContent>
  <xr:revisionPtr revIDLastSave="0" documentId="13_ncr:1_{56378395-7218-4203-BAE1-9A0AC55C9F29}" xr6:coauthVersionLast="47" xr6:coauthVersionMax="47" xr10:uidLastSave="{00000000-0000-0000-0000-000000000000}"/>
  <workbookProtection workbookAlgorithmName="SHA-512" workbookHashValue="/IZGG6OjWeIAGu+DdixgavxSr6yoPBx3apHQcLUY7o88lqVRRcD9QqwF6zj1W1tL6DEZZQa60QlkypvomVi0yg==" workbookSaltValue="6Xqe2sCGA6mMfNSUxhqi+w==" workbookSpinCount="100000" lockStructure="1"/>
  <bookViews>
    <workbookView xWindow="40920" yWindow="10905" windowWidth="29040" windowHeight="15840" xr2:uid="{00000000-000D-0000-FFFF-FFFF00000000}"/>
  </bookViews>
  <sheets>
    <sheet name="Budget Worksheet 22-23" sheetId="1" r:id="rId1"/>
    <sheet name="Data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4" i="1"/>
  <c r="D14" i="1"/>
  <c r="E11" i="1"/>
  <c r="D11" i="1"/>
  <c r="E8" i="1"/>
  <c r="D9" i="1"/>
  <c r="D8" i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16" i="4"/>
  <c r="D16" i="4" s="1"/>
  <c r="C11" i="4"/>
  <c r="D11" i="4" s="1"/>
  <c r="C22" i="4"/>
  <c r="D22" i="4" s="1"/>
  <c r="C21" i="4"/>
  <c r="D21" i="4" s="1"/>
  <c r="C20" i="4"/>
  <c r="D20" i="4" s="1"/>
  <c r="C18" i="4"/>
  <c r="D18" i="4" s="1"/>
  <c r="C15" i="4"/>
  <c r="D15" i="4" s="1"/>
  <c r="C12" i="4"/>
  <c r="D12" i="4" s="1"/>
  <c r="C10" i="4"/>
  <c r="D10" i="4" s="1"/>
  <c r="C54" i="4" l="1"/>
  <c r="C53" i="4"/>
  <c r="E9" i="1" l="1"/>
  <c r="D7" i="1" l="1"/>
  <c r="E7" i="1"/>
  <c r="C5" i="4"/>
  <c r="D5" i="4" s="1"/>
  <c r="C43" i="4" l="1"/>
  <c r="D43" i="4" s="1"/>
  <c r="C28" i="4"/>
  <c r="D28" i="4" s="1"/>
  <c r="C19" i="4" l="1"/>
  <c r="D19" i="4" s="1"/>
  <c r="C14" i="4"/>
  <c r="D14" i="4" s="1"/>
  <c r="C17" i="4"/>
  <c r="D17" i="4" s="1"/>
  <c r="C13" i="4"/>
  <c r="D13" i="4" s="1"/>
  <c r="C9" i="4"/>
  <c r="D9" i="4" s="1"/>
  <c r="C42" i="4" l="1"/>
  <c r="D42" i="4" s="1"/>
  <c r="C44" i="4"/>
  <c r="D44" i="4" s="1"/>
  <c r="C41" i="4"/>
  <c r="D41" i="4" s="1"/>
  <c r="C36" i="4"/>
  <c r="D36" i="4" s="1"/>
  <c r="C37" i="4"/>
  <c r="D37" i="4" s="1"/>
  <c r="C35" i="4"/>
  <c r="D35" i="4" s="1"/>
  <c r="C30" i="4"/>
  <c r="D30" i="4" s="1"/>
  <c r="C31" i="4"/>
  <c r="D31" i="4" s="1"/>
  <c r="C26" i="4"/>
  <c r="D26" i="4" s="1"/>
  <c r="C27" i="4"/>
  <c r="D27" i="4" s="1"/>
  <c r="C29" i="4"/>
  <c r="D29" i="4" s="1"/>
  <c r="C4" i="4"/>
  <c r="D4" i="4" s="1"/>
  <c r="C3" i="4"/>
  <c r="D3" i="4" s="1"/>
  <c r="D16" i="1" l="1"/>
  <c r="E16" i="1"/>
  <c r="D17" i="1" l="1"/>
  <c r="D25" i="1" s="1"/>
</calcChain>
</file>

<file path=xl/sharedStrings.xml><?xml version="1.0" encoding="utf-8"?>
<sst xmlns="http://schemas.openxmlformats.org/spreadsheetml/2006/main" count="88" uniqueCount="72">
  <si>
    <t>HOUSING (select one per semester, if applicable)</t>
  </si>
  <si>
    <t>MEAL PLAN (select one per semester)</t>
  </si>
  <si>
    <t>Housing</t>
  </si>
  <si>
    <t>Meal Plan</t>
  </si>
  <si>
    <t>Health Insurance (waivable)</t>
  </si>
  <si>
    <t>Matriculation Fee (new students only)</t>
  </si>
  <si>
    <t>MASSPRIG (waivable)</t>
  </si>
  <si>
    <t>TUITION AND FEES (select one per semester)</t>
  </si>
  <si>
    <t>PARKING</t>
  </si>
  <si>
    <t>Commuter</t>
  </si>
  <si>
    <t>PROGRAM FEES (if applicable)</t>
  </si>
  <si>
    <t>Nursing</t>
  </si>
  <si>
    <t>Biology</t>
  </si>
  <si>
    <t>PER SEMESTER</t>
  </si>
  <si>
    <t>PER YEAR</t>
  </si>
  <si>
    <t>TOTAL estimated direct charges</t>
  </si>
  <si>
    <t>CUSTOMIZE YOUR PLAN</t>
  </si>
  <si>
    <t>q</t>
  </si>
  <si>
    <t xml:space="preserve">Salem State University </t>
  </si>
  <si>
    <t>OTHER</t>
  </si>
  <si>
    <t>PRIVATE LOANS</t>
  </si>
  <si>
    <t>FEDERAL PARENT PLUS LOAN</t>
  </si>
  <si>
    <t>TUITION WAIVERS (Mass Rehab/Veterans)</t>
  </si>
  <si>
    <t>OUTSIDE SCHOLARSHIPS</t>
  </si>
  <si>
    <t>FINANCIAL AID AWARDED</t>
  </si>
  <si>
    <t>Block Plan 1</t>
  </si>
  <si>
    <t>Block Plan 2</t>
  </si>
  <si>
    <t>Block Plan 3</t>
  </si>
  <si>
    <t>Business</t>
  </si>
  <si>
    <t>Tuition and Fees</t>
  </si>
  <si>
    <t>Parking (optional)</t>
  </si>
  <si>
    <t>Chemistry</t>
  </si>
  <si>
    <t>Health Insurance</t>
  </si>
  <si>
    <t>Waive out of Health Insurance</t>
  </si>
  <si>
    <t>NE Regional Proximity (undergraduate day)</t>
  </si>
  <si>
    <t>Out-of-state (undergraduate day)</t>
  </si>
  <si>
    <t>In-state (undergraduate day)</t>
  </si>
  <si>
    <t>Please note: This is a tool to help you ESTIMATE what your costs may be.</t>
  </si>
  <si>
    <t>Resident Parking (Atlantic &amp; Peabody lots)</t>
  </si>
  <si>
    <t>Resident Parking (Marsh lot)</t>
  </si>
  <si>
    <t>Undergraduate Day 2022-23 Tuition &amp; Fees (ESTIMATE)</t>
  </si>
  <si>
    <t>2022-23 Program Fees (if applicable)</t>
  </si>
  <si>
    <t>FALL 2022</t>
  </si>
  <si>
    <t>SPRING 2023</t>
  </si>
  <si>
    <t>fall 2022</t>
  </si>
  <si>
    <t>spring 2023</t>
  </si>
  <si>
    <r>
      <t xml:space="preserve">This is a fillible form, insert the values applicable to you in the </t>
    </r>
    <r>
      <rPr>
        <b/>
        <i/>
        <sz val="12"/>
        <color theme="8"/>
        <rFont val="Verdana"/>
        <family val="2"/>
      </rPr>
      <t>BLUE</t>
    </r>
    <r>
      <rPr>
        <i/>
        <sz val="12"/>
        <color rgb="FF3F3F3F"/>
        <rFont val="Verdana"/>
        <family val="2"/>
      </rPr>
      <t xml:space="preserve"> fields below</t>
    </r>
  </si>
  <si>
    <r>
      <t xml:space="preserve">Estimated direct charges </t>
    </r>
    <r>
      <rPr>
        <b/>
        <u/>
        <sz val="12"/>
        <color theme="1"/>
        <rFont val="Verdana"/>
        <family val="2"/>
      </rPr>
      <t>REMAINING</t>
    </r>
  </si>
  <si>
    <t>Bowditch Hall (Premium Single)</t>
  </si>
  <si>
    <t>Bowditch Hall (Double as a Single)</t>
  </si>
  <si>
    <t>Bowditch Hall (Double)</t>
  </si>
  <si>
    <t>Peabody Hall (Double as a Single)</t>
  </si>
  <si>
    <t>Peabody Hall (Double)</t>
  </si>
  <si>
    <t>Atlantic Hall (Single)</t>
  </si>
  <si>
    <t>Atlantic Hall (Double as a Single)</t>
  </si>
  <si>
    <t>Atlantic Hall (Double)</t>
  </si>
  <si>
    <t>Marsh Hall (Double as a Single)</t>
  </si>
  <si>
    <t>Marsh Hall (Double)</t>
  </si>
  <si>
    <t>Viking Hall (Single)</t>
  </si>
  <si>
    <t>Viking Hall (Double)</t>
  </si>
  <si>
    <t>Viking Hall (Suite Double)</t>
  </si>
  <si>
    <t>Viking Hall (Suite Single)</t>
  </si>
  <si>
    <t>Art + Design</t>
  </si>
  <si>
    <t>Computer Science</t>
  </si>
  <si>
    <t>Education</t>
  </si>
  <si>
    <t>Geography and Sustainability</t>
  </si>
  <si>
    <t>Geological Sciences</t>
  </si>
  <si>
    <t>Theatre (BA and BFA)</t>
  </si>
  <si>
    <t>University Health Insurance</t>
  </si>
  <si>
    <t>All Access Plan - 7 Day Silver Plan</t>
  </si>
  <si>
    <t>All Access Plan - 7 Day Gold Plan</t>
  </si>
  <si>
    <t>All Access Plan - 7 Day Platinum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</si>
</sst>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8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i/>
      <sz val="12"/>
      <color rgb="FF3F3F3F"/>
      <name val="Verdana"/>
      <family val="2"/>
    </font>
    <font>
      <b/>
      <i/>
      <sz val="12"/>
      <color theme="8"/>
      <name val="Verdana"/>
      <family val="2"/>
    </font>
    <font>
      <b/>
      <u/>
      <sz val="12"/>
      <color theme="1"/>
      <name val="Verdana"/>
      <family val="2"/>
    </font>
    <font>
      <b/>
      <i/>
      <sz val="12"/>
      <color rgb="FFFF0000"/>
      <name val="Verdana"/>
      <family val="2"/>
    </font>
    <font>
      <b/>
      <i/>
      <sz val="12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Protection="1"/>
    <xf numFmtId="44" fontId="0" fillId="0" borderId="0" xfId="1" applyFont="1" applyProtection="1"/>
    <xf numFmtId="0" fontId="4" fillId="4" borderId="3" xfId="0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0" borderId="0" xfId="0" applyBorder="1" applyProtection="1"/>
    <xf numFmtId="0" fontId="6" fillId="5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Protection="1"/>
    <xf numFmtId="0" fontId="5" fillId="0" borderId="0" xfId="0" applyFont="1" applyFill="1" applyBorder="1" applyProtection="1"/>
    <xf numFmtId="164" fontId="3" fillId="0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ont="1"/>
    <xf numFmtId="44" fontId="0" fillId="0" borderId="0" xfId="0" applyNumberFormat="1" applyFont="1"/>
    <xf numFmtId="0" fontId="4" fillId="4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right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44" fontId="9" fillId="5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right"/>
    </xf>
    <xf numFmtId="44" fontId="10" fillId="0" borderId="1" xfId="1" applyFont="1" applyBorder="1" applyAlignment="1" applyProtection="1">
      <alignment horizontal="left"/>
    </xf>
    <xf numFmtId="44" fontId="10" fillId="0" borderId="1" xfId="1" applyNumberFormat="1" applyFont="1" applyBorder="1" applyAlignment="1" applyProtection="1">
      <alignment horizontal="left"/>
    </xf>
    <xf numFmtId="44" fontId="10" fillId="0" borderId="1" xfId="1" applyFont="1" applyBorder="1" applyProtection="1"/>
    <xf numFmtId="0" fontId="10" fillId="0" borderId="1" xfId="0" applyFont="1" applyFill="1" applyBorder="1" applyAlignment="1" applyProtection="1">
      <alignment horizontal="right"/>
    </xf>
    <xf numFmtId="44" fontId="9" fillId="0" borderId="2" xfId="1" applyFont="1" applyFill="1" applyBorder="1" applyAlignment="1" applyProtection="1">
      <alignment horizontal="center"/>
    </xf>
    <xf numFmtId="44" fontId="10" fillId="4" borderId="2" xfId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right"/>
    </xf>
    <xf numFmtId="44" fontId="9" fillId="0" borderId="1" xfId="1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right"/>
    </xf>
    <xf numFmtId="44" fontId="10" fillId="0" borderId="4" xfId="1" applyFont="1" applyFill="1" applyBorder="1" applyAlignment="1" applyProtection="1">
      <alignment horizontal="center"/>
    </xf>
    <xf numFmtId="44" fontId="10" fillId="0" borderId="4" xfId="1" applyFont="1" applyBorder="1" applyAlignment="1" applyProtection="1">
      <alignment horizontal="left"/>
    </xf>
    <xf numFmtId="44" fontId="10" fillId="4" borderId="1" xfId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right"/>
    </xf>
    <xf numFmtId="0" fontId="9" fillId="0" borderId="4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17" fillId="4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/>
    <xf numFmtId="44" fontId="9" fillId="2" borderId="1" xfId="0" applyNumberFormat="1" applyFont="1" applyFill="1" applyBorder="1"/>
    <xf numFmtId="0" fontId="10" fillId="0" borderId="0" xfId="0" applyFont="1"/>
    <xf numFmtId="0" fontId="10" fillId="0" borderId="1" xfId="0" applyFont="1" applyBorder="1"/>
    <xf numFmtId="44" fontId="10" fillId="0" borderId="1" xfId="1" applyNumberFormat="1" applyFont="1" applyBorder="1" applyAlignment="1"/>
    <xf numFmtId="44" fontId="10" fillId="0" borderId="1" xfId="0" applyNumberFormat="1" applyFont="1" applyFill="1" applyBorder="1" applyAlignment="1"/>
    <xf numFmtId="44" fontId="10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44" fontId="10" fillId="7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0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/>
    <xf numFmtId="44" fontId="10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4" fontId="10" fillId="0" borderId="1" xfId="0" applyNumberFormat="1" applyFont="1" applyBorder="1" applyAlignment="1"/>
    <xf numFmtId="0" fontId="10" fillId="0" borderId="1" xfId="0" applyFont="1" applyFill="1" applyBorder="1" applyAlignment="1">
      <alignment vertical="center" wrapText="1"/>
    </xf>
    <xf numFmtId="44" fontId="10" fillId="0" borderId="1" xfId="0" applyNumberFormat="1" applyFont="1" applyBorder="1"/>
    <xf numFmtId="0" fontId="0" fillId="0" borderId="5" xfId="0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center"/>
    </xf>
    <xf numFmtId="0" fontId="8" fillId="5" borderId="2" xfId="2" applyFont="1" applyFill="1" applyBorder="1" applyAlignment="1" applyProtection="1">
      <alignment horizontal="center"/>
    </xf>
    <xf numFmtId="0" fontId="8" fillId="5" borderId="4" xfId="2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164" fontId="9" fillId="6" borderId="1" xfId="1" applyNumberFormat="1" applyFont="1" applyFill="1" applyBorder="1" applyAlignment="1" applyProtection="1">
      <alignment horizontal="center"/>
    </xf>
    <xf numFmtId="164" fontId="9" fillId="3" borderId="2" xfId="1" applyNumberFormat="1" applyFont="1" applyFill="1" applyBorder="1" applyAlignment="1" applyProtection="1">
      <alignment horizontal="center"/>
    </xf>
    <xf numFmtId="164" fontId="9" fillId="3" borderId="3" xfId="1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right"/>
    </xf>
    <xf numFmtId="0" fontId="9" fillId="5" borderId="4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right"/>
    </xf>
    <xf numFmtId="0" fontId="9" fillId="0" borderId="4" xfId="0" applyFont="1" applyFill="1" applyBorder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E3232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lem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4"/>
  <sheetViews>
    <sheetView showGridLines="0" tabSelected="1" topLeftCell="A4" zoomScale="85" zoomScaleNormal="85" workbookViewId="0">
      <selection activeCell="B14" sqref="B14"/>
    </sheetView>
  </sheetViews>
  <sheetFormatPr defaultColWidth="9.1328125" defaultRowHeight="14.25" x14ac:dyDescent="0.45"/>
  <cols>
    <col min="1" max="1" width="42.73046875" style="1" bestFit="1" customWidth="1"/>
    <col min="2" max="2" width="86.59765625" style="1" bestFit="1" customWidth="1"/>
    <col min="3" max="3" width="2.3984375" style="1" customWidth="1"/>
    <col min="4" max="4" width="21.1328125" style="1" customWidth="1"/>
    <col min="5" max="5" width="20.265625" style="2" bestFit="1" customWidth="1"/>
    <col min="6" max="6" width="13.1328125" style="1" customWidth="1"/>
    <col min="7" max="7" width="14.59765625" style="1" customWidth="1"/>
    <col min="8" max="8" width="13" style="1" customWidth="1"/>
    <col min="9" max="9" width="13.86328125" style="1" bestFit="1" customWidth="1"/>
    <col min="10" max="16384" width="9.1328125" style="1"/>
  </cols>
  <sheetData>
    <row r="3" spans="1:5" ht="22.9" x14ac:dyDescent="0.6">
      <c r="A3" s="67" t="s">
        <v>18</v>
      </c>
      <c r="B3" s="68"/>
      <c r="C3" s="68"/>
      <c r="D3" s="68"/>
      <c r="E3" s="68"/>
    </row>
    <row r="4" spans="1:5" ht="18.75" customHeight="1" x14ac:dyDescent="0.45">
      <c r="A4" s="65" t="s">
        <v>40</v>
      </c>
      <c r="B4" s="66"/>
      <c r="C4" s="66"/>
      <c r="D4" s="66"/>
      <c r="E4" s="66"/>
    </row>
    <row r="5" spans="1:5" ht="15" customHeight="1" x14ac:dyDescent="0.45">
      <c r="A5" s="69" t="s">
        <v>46</v>
      </c>
      <c r="B5" s="69"/>
      <c r="C5" s="69"/>
      <c r="D5" s="69"/>
      <c r="E5" s="70"/>
    </row>
    <row r="6" spans="1:5" ht="30.75" customHeight="1" x14ac:dyDescent="0.45">
      <c r="A6" s="16"/>
      <c r="B6" s="17" t="s">
        <v>16</v>
      </c>
      <c r="C6" s="8"/>
      <c r="D6" s="18" t="s">
        <v>42</v>
      </c>
      <c r="E6" s="19" t="s">
        <v>43</v>
      </c>
    </row>
    <row r="7" spans="1:5" ht="15.75" x14ac:dyDescent="0.5">
      <c r="A7" s="20" t="s">
        <v>29</v>
      </c>
      <c r="B7" s="38"/>
      <c r="C7" s="3" t="s">
        <v>17</v>
      </c>
      <c r="D7" s="21">
        <f>IF(B7=Data!A2,Data!B2,IF(B7=Data!A3,Data!B3,IF(B7=Data!A4,Data!B4,IF(B7=Data!A5,Data!B5))))</f>
        <v>0</v>
      </c>
      <c r="E7" s="21">
        <f>IF(B7=Data!A2,Data!C2,IF(B7=Data!A3,Data!C3,IF(B7=Data!A4,Data!C4,IF(B7=Data!A5,Data!C5))))</f>
        <v>0</v>
      </c>
    </row>
    <row r="8" spans="1:5" ht="15.75" x14ac:dyDescent="0.5">
      <c r="A8" s="20" t="s">
        <v>2</v>
      </c>
      <c r="B8" s="38"/>
      <c r="C8" s="3" t="s">
        <v>17</v>
      </c>
      <c r="D8" s="21">
        <f>IF(B8=Data!A8,Data!B8,IF(B8=Data!A9,Data!B9,IF(B8=Data!A10,Data!B10,IF(B8=Data!A11,Data!B11,IF(B8=Data!A12,Data!B12,IF(B8=Data!A13,Data!B13,IF(B8=Data!A14,Data!B14,IF(B8=Data!A15,Data!B15,IF(B8=Data!A16,Data!B16,IF(B8=Data!A17,Data!B17,IF(B8=Data!A18,Data!B18,IF(B8=Data!A19,Data!B19,IF(B8=Data!A20,Data!B20,IF(B8=Data!A21,Data!B21,IF(B8=Data!A22,Data!B22)))))))))))))))</f>
        <v>0</v>
      </c>
      <c r="E8" s="22">
        <f>IF(B8=Data!A8,Data!C8,IF(B8=Data!A9,Data!C9,IF(B8=Data!A10,Data!C10,IF(B8=Data!A11,Data!C11,IF(B8=Data!A12,Data!C12,IF(B8=Data!A13,Data!C13,IF(B8=Data!A14,Data!C14,IF(B8=Data!A15,Data!C15,IF(B8=Data!A16,Data!C16,IF(B8=Data!A17,Data!C17,IF(B8=Data!A18,Data!C18,IF(B8=Data!A19,Data!C19,IF(B8=Data!A20,Data!C20,IF(B8=Data!A21,Data!C21,IF(B8=Data!A22,Data!C22)))))))))))))))</f>
        <v>0</v>
      </c>
    </row>
    <row r="9" spans="1:5" ht="15.75" x14ac:dyDescent="0.5">
      <c r="A9" s="20" t="s">
        <v>3</v>
      </c>
      <c r="B9" s="38"/>
      <c r="C9" s="3" t="s">
        <v>17</v>
      </c>
      <c r="D9" s="21">
        <f>IF(B9=Data!A25,Data!B25,IF(B9=Data!A29,Data!B29,IF(B9=Data!A30,Data!B30,IF(B9=Data!A31,Data!B31,IF(B9=Data!A26,Data!B26,IF(B9=Data!A27,Data!B27,IF(B9=Data!A28,Data!B28)))))))</f>
        <v>0</v>
      </c>
      <c r="E9" s="23">
        <f>IF(B9=Data!A25,Data!C25,IF(B9=Data!A29,Data!C29,IF(B9=Data!A30,Data!C30,IF(B9=Data!A31,Data!C31,IF(B9=Data!A26,Data!C26,IF(B9=Data!A27,Data!C27,IF(B9=Data!A28,Data!C28,)))))))</f>
        <v>0</v>
      </c>
    </row>
    <row r="10" spans="1:5" ht="15.75" x14ac:dyDescent="0.5">
      <c r="A10" s="24" t="s">
        <v>4</v>
      </c>
      <c r="B10" s="38" t="s">
        <v>68</v>
      </c>
      <c r="C10" s="3" t="s">
        <v>17</v>
      </c>
      <c r="D10" s="21">
        <f>IF(B10=Data!A53,Data!B53,IF(B10=Data!A54,Data!B54))</f>
        <v>3663</v>
      </c>
      <c r="E10" s="21">
        <v>0</v>
      </c>
    </row>
    <row r="11" spans="1:5" ht="15.75" x14ac:dyDescent="0.5">
      <c r="A11" s="20" t="s">
        <v>30</v>
      </c>
      <c r="B11" s="38"/>
      <c r="C11" s="3" t="s">
        <v>17</v>
      </c>
      <c r="D11" s="21">
        <f>IF(B11=Data!A34,Data!B34,IF(B11=Data!A35,Data!B35,IF(B11=Data!A36,Data!B36,IF(B11=Data!A37,Data!B37))))</f>
        <v>0</v>
      </c>
      <c r="E11" s="21">
        <f>IF(B11=Data!A34,Data!C34,IF(B11=Data!A35,Data!C35,IF(B11=Data!A36,Data!C36,IF(B11=Data!A37,Data!C37))))</f>
        <v>0</v>
      </c>
    </row>
    <row r="12" spans="1:5" ht="15.4" x14ac:dyDescent="0.45">
      <c r="A12" s="24" t="s">
        <v>5</v>
      </c>
      <c r="B12" s="25"/>
      <c r="C12" s="4"/>
      <c r="D12" s="21">
        <v>275</v>
      </c>
      <c r="E12" s="21">
        <v>0</v>
      </c>
    </row>
    <row r="13" spans="1:5" ht="15.4" x14ac:dyDescent="0.45">
      <c r="A13" s="24" t="s">
        <v>6</v>
      </c>
      <c r="B13" s="25"/>
      <c r="C13" s="4"/>
      <c r="D13" s="21">
        <v>10</v>
      </c>
      <c r="E13" s="21">
        <v>10</v>
      </c>
    </row>
    <row r="14" spans="1:5" ht="15.4" x14ac:dyDescent="0.45">
      <c r="A14" s="24" t="s">
        <v>41</v>
      </c>
      <c r="B14" s="26"/>
      <c r="C14" s="15" t="s">
        <v>17</v>
      </c>
      <c r="D14" s="21">
        <f>IF(B14=Data!A40,Data!B40,IF(B14=Data!A41,Data!B41,IF(B14=Data!A42,Data!B42,IF(B14=Data!A43,Data!B43,IF(B14=Data!A44,Data!B44,IF(B14=Data!A45,Data!B45,IF(B14=Data!A46,Data!B46,IF(B14=Data!A47,Data!B47,IF(B14=Data!A48,Data!B48,IF(B14=Data!A49,Data!B49,IF(Data!A50,Data!B50)))))))))))</f>
        <v>0</v>
      </c>
      <c r="E14" s="23">
        <f>IF(B14=Data!A40,Data!C40,IF(B14=Data!A41,Data!C41,IF(B14=Data!A42,Data!C42,IF(B14=Data!A43,Data!C43,IF(B14=Data!A44,Data!C44,IF(B14=Data!A45,Data!C45,IF(B14=Data!A46,Data!C46,IF(B14=Data!A47,Data!C47,IF(B14=Data!A48,Data!C48,IF(B14=Data!A49,Data!C49,IF(B14=Data!A50,Data!C50)))))))))))</f>
        <v>0</v>
      </c>
    </row>
    <row r="15" spans="1:5" ht="4.5" customHeight="1" x14ac:dyDescent="0.45">
      <c r="A15" s="27"/>
      <c r="B15" s="28"/>
      <c r="C15" s="6"/>
      <c r="D15" s="28"/>
      <c r="E15" s="28"/>
    </row>
    <row r="16" spans="1:5" ht="15.4" x14ac:dyDescent="0.45">
      <c r="A16" s="29" t="s">
        <v>15</v>
      </c>
      <c r="B16" s="25" t="s">
        <v>13</v>
      </c>
      <c r="C16" s="4"/>
      <c r="D16" s="30">
        <f>SUM(D7:D15)</f>
        <v>3948</v>
      </c>
      <c r="E16" s="30">
        <f>SUM(E7:E15)</f>
        <v>10</v>
      </c>
    </row>
    <row r="17" spans="1:9" ht="15.4" x14ac:dyDescent="0.45">
      <c r="A17" s="29" t="s">
        <v>15</v>
      </c>
      <c r="B17" s="25" t="s">
        <v>14</v>
      </c>
      <c r="C17" s="4"/>
      <c r="D17" s="71">
        <f>SUM(D16+E16)</f>
        <v>3958</v>
      </c>
      <c r="E17" s="71"/>
    </row>
    <row r="18" spans="1:9" ht="15" customHeight="1" x14ac:dyDescent="0.45">
      <c r="A18" s="31"/>
      <c r="B18" s="32"/>
      <c r="C18" s="5"/>
      <c r="D18" s="33"/>
      <c r="E18" s="33"/>
      <c r="G18" s="7"/>
      <c r="H18" s="7"/>
      <c r="I18" s="7"/>
    </row>
    <row r="19" spans="1:9" ht="15.4" x14ac:dyDescent="0.45">
      <c r="A19" s="76" t="s">
        <v>24</v>
      </c>
      <c r="B19" s="77"/>
      <c r="C19" s="4"/>
      <c r="D19" s="34"/>
      <c r="E19" s="34"/>
      <c r="G19" s="7"/>
      <c r="H19" s="7"/>
      <c r="I19" s="7"/>
    </row>
    <row r="20" spans="1:9" ht="15.4" x14ac:dyDescent="0.45">
      <c r="A20" s="35"/>
      <c r="B20" s="36" t="s">
        <v>21</v>
      </c>
      <c r="C20" s="4"/>
      <c r="D20" s="34"/>
      <c r="E20" s="34"/>
      <c r="G20" s="7"/>
      <c r="H20" s="7"/>
      <c r="I20" s="7"/>
    </row>
    <row r="21" spans="1:9" ht="15.4" x14ac:dyDescent="0.45">
      <c r="A21" s="76" t="s">
        <v>20</v>
      </c>
      <c r="B21" s="77"/>
      <c r="C21" s="4"/>
      <c r="D21" s="34"/>
      <c r="E21" s="34"/>
      <c r="G21" s="7"/>
      <c r="H21" s="7"/>
      <c r="I21" s="7"/>
    </row>
    <row r="22" spans="1:9" ht="15.4" x14ac:dyDescent="0.45">
      <c r="A22" s="35"/>
      <c r="B22" s="36" t="s">
        <v>22</v>
      </c>
      <c r="C22" s="4"/>
      <c r="D22" s="34"/>
      <c r="E22" s="34"/>
    </row>
    <row r="23" spans="1:9" ht="15.4" x14ac:dyDescent="0.45">
      <c r="A23" s="76" t="s">
        <v>23</v>
      </c>
      <c r="B23" s="77"/>
      <c r="C23" s="4"/>
      <c r="D23" s="34"/>
      <c r="E23" s="34"/>
    </row>
    <row r="24" spans="1:9" ht="15.4" x14ac:dyDescent="0.45">
      <c r="A24" s="76" t="s">
        <v>19</v>
      </c>
      <c r="B24" s="77"/>
      <c r="C24" s="4"/>
      <c r="D24" s="34"/>
      <c r="E24" s="34"/>
    </row>
    <row r="25" spans="1:9" ht="15.4" x14ac:dyDescent="0.45">
      <c r="A25" s="74" t="s">
        <v>47</v>
      </c>
      <c r="B25" s="75"/>
      <c r="C25" s="9"/>
      <c r="D25" s="72">
        <f>SUM(D17-SUM(D19:E24))</f>
        <v>3958</v>
      </c>
      <c r="E25" s="73"/>
    </row>
    <row r="26" spans="1:9" s="12" customFormat="1" ht="15.4" x14ac:dyDescent="0.45">
      <c r="A26" s="37"/>
      <c r="B26" s="37"/>
      <c r="C26" s="10"/>
      <c r="D26" s="11"/>
      <c r="E26" s="11"/>
    </row>
    <row r="27" spans="1:9" s="7" customFormat="1" x14ac:dyDescent="0.45">
      <c r="A27" s="61"/>
      <c r="B27" s="61"/>
      <c r="C27" s="61"/>
      <c r="D27" s="61"/>
      <c r="E27" s="61"/>
      <c r="G27" s="1"/>
      <c r="H27" s="1"/>
      <c r="I27" s="1"/>
    </row>
    <row r="28" spans="1:9" ht="15.4" x14ac:dyDescent="0.45">
      <c r="A28" s="62" t="s">
        <v>37</v>
      </c>
      <c r="B28" s="63"/>
      <c r="C28" s="63"/>
      <c r="D28" s="63"/>
      <c r="E28" s="64"/>
    </row>
    <row r="29" spans="1:9" x14ac:dyDescent="0.45">
      <c r="E29" s="1"/>
    </row>
    <row r="30" spans="1:9" x14ac:dyDescent="0.45">
      <c r="E30" s="1"/>
    </row>
    <row r="31" spans="1:9" x14ac:dyDescent="0.45">
      <c r="E31" s="1"/>
    </row>
    <row r="32" spans="1:9" x14ac:dyDescent="0.45">
      <c r="E32" s="1"/>
    </row>
    <row r="33" spans="5:5" x14ac:dyDescent="0.45">
      <c r="E33" s="1"/>
    </row>
    <row r="34" spans="5:5" x14ac:dyDescent="0.45">
      <c r="E34" s="1"/>
    </row>
  </sheetData>
  <sheetProtection algorithmName="SHA-512" hashValue="N/Bk1ojVoU+9Vv9q6s/qJQZZo9p37D9Oz6GIc+3LNJts2SufxzdulVo0QGSYITizbURkp+UDCyNMX7uXzOnUOA==" saltValue="tzMERTYz5UjDpStU77AI+g==" spinCount="100000" sheet="1" selectLockedCells="1"/>
  <protectedRanges>
    <protectedRange sqref="B14 D19:E24 B7:B11" name="User Edits"/>
  </protectedRanges>
  <mergeCells count="12">
    <mergeCell ref="A27:E27"/>
    <mergeCell ref="A28:E28"/>
    <mergeCell ref="A4:E4"/>
    <mergeCell ref="A3:E3"/>
    <mergeCell ref="A5:E5"/>
    <mergeCell ref="D17:E17"/>
    <mergeCell ref="D25:E25"/>
    <mergeCell ref="A25:B25"/>
    <mergeCell ref="A24:B24"/>
    <mergeCell ref="A21:B21"/>
    <mergeCell ref="A19:B19"/>
    <mergeCell ref="A23:B23"/>
  </mergeCells>
  <hyperlinks>
    <hyperlink ref="A3:E3" r:id="rId1" display="Salem State University " xr:uid="{00000000-0004-0000-0000-000000000000}"/>
  </hyperlinks>
  <pageMargins left="0.7" right="0.7" top="0.75" bottom="0.75" header="0.3" footer="0.3"/>
  <pageSetup scale="71" orientation="landscape" r:id="rId2"/>
  <headerFooter>
    <oddHeader>&amp;C&amp;G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Data!$A$2:$A$5</xm:f>
          </x14:formula1>
          <xm:sqref>B7</xm:sqref>
        </x14:dataValidation>
        <x14:dataValidation type="list" allowBlank="1" showInputMessage="1" showErrorMessage="1" errorTitle="*REQUIRED FIELD" xr:uid="{00000000-0002-0000-0000-000002000000}">
          <x14:formula1>
            <xm:f>Data!$A$25:$A$31</xm:f>
          </x14:formula1>
          <xm:sqref>B9</xm:sqref>
        </x14:dataValidation>
        <x14:dataValidation type="list" allowBlank="1" showInputMessage="1" showErrorMessage="1" xr:uid="{00000000-0002-0000-0000-000001000000}">
          <x14:formula1>
            <xm:f>Data!$A$8:$A$22</xm:f>
          </x14:formula1>
          <xm:sqref>B8</xm:sqref>
        </x14:dataValidation>
        <x14:dataValidation type="list" allowBlank="1" showInputMessage="1" showErrorMessage="1" xr:uid="{00000000-0002-0000-0000-000003000000}">
          <x14:formula1>
            <xm:f>Data!$A$34:$A$37</xm:f>
          </x14:formula1>
          <xm:sqref>B11</xm:sqref>
        </x14:dataValidation>
        <x14:dataValidation type="list" allowBlank="1" showInputMessage="1" showErrorMessage="1" xr:uid="{00000000-0002-0000-0000-000004000000}">
          <x14:formula1>
            <xm:f>Data!$A$40:$A$50</xm:f>
          </x14:formula1>
          <xm:sqref>B14</xm:sqref>
        </x14:dataValidation>
        <x14:dataValidation type="list" allowBlank="1" showInputMessage="1" showErrorMessage="1" errorTitle="*REQUIRED FIELD" xr:uid="{794A69CF-16C0-4301-AC5B-C68C61358798}">
          <x14:formula1>
            <xm:f>Data!$A$53:$A$54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zoomScaleNormal="100" workbookViewId="0">
      <selection activeCell="G17" sqref="G17"/>
    </sheetView>
  </sheetViews>
  <sheetFormatPr defaultColWidth="9.1328125" defaultRowHeight="14.25" x14ac:dyDescent="0.45"/>
  <cols>
    <col min="1" max="1" width="61" style="13" bestFit="1" customWidth="1"/>
    <col min="2" max="2" width="13.9296875" style="14" bestFit="1" customWidth="1"/>
    <col min="3" max="3" width="17.796875" style="14" bestFit="1" customWidth="1"/>
    <col min="4" max="4" width="15.1328125" style="13" bestFit="1" customWidth="1"/>
    <col min="5" max="16384" width="9.1328125" style="13"/>
  </cols>
  <sheetData>
    <row r="1" spans="1:4" ht="15.4" x14ac:dyDescent="0.45">
      <c r="A1" s="39" t="s">
        <v>7</v>
      </c>
      <c r="B1" s="40" t="s">
        <v>44</v>
      </c>
      <c r="C1" s="40" t="s">
        <v>45</v>
      </c>
      <c r="D1" s="41"/>
    </row>
    <row r="2" spans="1:4" ht="15.4" x14ac:dyDescent="0.45">
      <c r="A2" s="42"/>
      <c r="B2" s="43">
        <v>0</v>
      </c>
      <c r="C2" s="43">
        <v>0</v>
      </c>
      <c r="D2" s="41"/>
    </row>
    <row r="3" spans="1:4" ht="15.4" x14ac:dyDescent="0.45">
      <c r="A3" s="42" t="s">
        <v>36</v>
      </c>
      <c r="B3" s="44">
        <v>5989.4</v>
      </c>
      <c r="C3" s="44">
        <f>B3</f>
        <v>5989.4</v>
      </c>
      <c r="D3" s="45">
        <f>B3+C3</f>
        <v>11978.8</v>
      </c>
    </row>
    <row r="4" spans="1:4" ht="15.4" x14ac:dyDescent="0.45">
      <c r="A4" s="42" t="s">
        <v>35</v>
      </c>
      <c r="B4" s="44">
        <v>9480.6</v>
      </c>
      <c r="C4" s="44">
        <f>B4</f>
        <v>9480.6</v>
      </c>
      <c r="D4" s="45">
        <f>B4+C4</f>
        <v>18961.2</v>
      </c>
    </row>
    <row r="5" spans="1:4" ht="15.4" x14ac:dyDescent="0.45">
      <c r="A5" s="42" t="s">
        <v>34</v>
      </c>
      <c r="B5" s="44">
        <v>6704.25</v>
      </c>
      <c r="C5" s="44">
        <f>B5</f>
        <v>6704.25</v>
      </c>
      <c r="D5" s="45">
        <f>B5+C5</f>
        <v>13408.5</v>
      </c>
    </row>
    <row r="6" spans="1:4" ht="15.4" x14ac:dyDescent="0.45">
      <c r="A6" s="42"/>
      <c r="B6" s="43"/>
      <c r="C6" s="43"/>
      <c r="D6" s="41"/>
    </row>
    <row r="7" spans="1:4" ht="15.4" x14ac:dyDescent="0.45">
      <c r="A7" s="39" t="s">
        <v>0</v>
      </c>
      <c r="B7" s="40" t="s">
        <v>44</v>
      </c>
      <c r="C7" s="40" t="s">
        <v>45</v>
      </c>
      <c r="D7" s="41"/>
    </row>
    <row r="8" spans="1:4" ht="15.4" x14ac:dyDescent="0.45">
      <c r="A8" s="42"/>
      <c r="B8" s="43">
        <v>0</v>
      </c>
      <c r="C8" s="43">
        <v>0</v>
      </c>
      <c r="D8" s="41"/>
    </row>
    <row r="9" spans="1:4" ht="15.4" x14ac:dyDescent="0.45">
      <c r="A9" s="46" t="s">
        <v>48</v>
      </c>
      <c r="B9" s="47">
        <v>5035.5</v>
      </c>
      <c r="C9" s="47">
        <f>B9</f>
        <v>5035.5</v>
      </c>
      <c r="D9" s="45">
        <f>B9+C9</f>
        <v>10071</v>
      </c>
    </row>
    <row r="10" spans="1:4" ht="15.4" x14ac:dyDescent="0.45">
      <c r="A10" s="46" t="s">
        <v>49</v>
      </c>
      <c r="B10" s="48">
        <v>5035.5</v>
      </c>
      <c r="C10" s="48">
        <f>B10</f>
        <v>5035.5</v>
      </c>
      <c r="D10" s="45">
        <f>B10+C10</f>
        <v>10071</v>
      </c>
    </row>
    <row r="11" spans="1:4" ht="15.4" x14ac:dyDescent="0.45">
      <c r="A11" s="46" t="s">
        <v>50</v>
      </c>
      <c r="B11" s="47">
        <v>4848.5</v>
      </c>
      <c r="C11" s="48">
        <f>B11</f>
        <v>4848.5</v>
      </c>
      <c r="D11" s="45">
        <f>B11+C11</f>
        <v>9697</v>
      </c>
    </row>
    <row r="12" spans="1:4" ht="15.4" x14ac:dyDescent="0.45">
      <c r="A12" s="46" t="s">
        <v>51</v>
      </c>
      <c r="B12" s="48">
        <v>5035.5</v>
      </c>
      <c r="C12" s="48">
        <f>B12</f>
        <v>5035.5</v>
      </c>
      <c r="D12" s="45">
        <f>B12+C12</f>
        <v>10071</v>
      </c>
    </row>
    <row r="13" spans="1:4" ht="15.4" x14ac:dyDescent="0.45">
      <c r="A13" s="46" t="s">
        <v>52</v>
      </c>
      <c r="B13" s="47">
        <v>4848.5</v>
      </c>
      <c r="C13" s="47">
        <f t="shared" ref="C13:C17" si="0">B13</f>
        <v>4848.5</v>
      </c>
      <c r="D13" s="45">
        <f t="shared" ref="D13:D17" si="1">B13+C13</f>
        <v>9697</v>
      </c>
    </row>
    <row r="14" spans="1:4" ht="15.4" x14ac:dyDescent="0.45">
      <c r="A14" s="49" t="s">
        <v>53</v>
      </c>
      <c r="B14" s="48">
        <v>6406.5</v>
      </c>
      <c r="C14" s="48">
        <f>B14</f>
        <v>6406.5</v>
      </c>
      <c r="D14" s="45">
        <f>B14+C14</f>
        <v>12813</v>
      </c>
    </row>
    <row r="15" spans="1:4" ht="15.4" x14ac:dyDescent="0.45">
      <c r="A15" s="49" t="s">
        <v>54</v>
      </c>
      <c r="B15" s="48">
        <v>6406.5</v>
      </c>
      <c r="C15" s="48">
        <f>B15</f>
        <v>6406.5</v>
      </c>
      <c r="D15" s="45">
        <f>B15+C15</f>
        <v>12813</v>
      </c>
    </row>
    <row r="16" spans="1:4" ht="15.4" x14ac:dyDescent="0.45">
      <c r="A16" s="49" t="s">
        <v>55</v>
      </c>
      <c r="B16" s="48">
        <v>5991.5</v>
      </c>
      <c r="C16" s="48">
        <f>B16</f>
        <v>5991.5</v>
      </c>
      <c r="D16" s="45">
        <f>B16+C16</f>
        <v>11983</v>
      </c>
    </row>
    <row r="17" spans="1:4" ht="15.4" x14ac:dyDescent="0.45">
      <c r="A17" s="46" t="s">
        <v>56</v>
      </c>
      <c r="B17" s="47">
        <v>5520</v>
      </c>
      <c r="C17" s="47">
        <f t="shared" si="0"/>
        <v>5520</v>
      </c>
      <c r="D17" s="45">
        <f t="shared" si="1"/>
        <v>11040</v>
      </c>
    </row>
    <row r="18" spans="1:4" ht="15.4" x14ac:dyDescent="0.45">
      <c r="A18" s="46" t="s">
        <v>57</v>
      </c>
      <c r="B18" s="48">
        <v>5392</v>
      </c>
      <c r="C18" s="48">
        <f>B18</f>
        <v>5392</v>
      </c>
      <c r="D18" s="45">
        <f>B18+C18</f>
        <v>10784</v>
      </c>
    </row>
    <row r="19" spans="1:4" ht="15.4" x14ac:dyDescent="0.45">
      <c r="A19" s="50" t="s">
        <v>58</v>
      </c>
      <c r="B19" s="51">
        <v>5758</v>
      </c>
      <c r="C19" s="48">
        <f>B19</f>
        <v>5758</v>
      </c>
      <c r="D19" s="45">
        <f>B19+C19</f>
        <v>11516</v>
      </c>
    </row>
    <row r="20" spans="1:4" ht="15.4" x14ac:dyDescent="0.45">
      <c r="A20" s="50" t="s">
        <v>59</v>
      </c>
      <c r="B20" s="48">
        <v>5509.5</v>
      </c>
      <c r="C20" s="48">
        <f t="shared" ref="C20:C22" si="2">B20</f>
        <v>5509.5</v>
      </c>
      <c r="D20" s="45">
        <f t="shared" ref="D20:D22" si="3">B20+C20</f>
        <v>11019</v>
      </c>
    </row>
    <row r="21" spans="1:4" ht="15.4" x14ac:dyDescent="0.45">
      <c r="A21" s="46" t="s">
        <v>60</v>
      </c>
      <c r="B21" s="48">
        <v>5632.5</v>
      </c>
      <c r="C21" s="48">
        <f t="shared" si="2"/>
        <v>5632.5</v>
      </c>
      <c r="D21" s="45">
        <f t="shared" si="3"/>
        <v>11265</v>
      </c>
    </row>
    <row r="22" spans="1:4" ht="15.4" x14ac:dyDescent="0.45">
      <c r="A22" s="49" t="s">
        <v>61</v>
      </c>
      <c r="B22" s="48">
        <v>5758</v>
      </c>
      <c r="C22" s="48">
        <f t="shared" si="2"/>
        <v>5758</v>
      </c>
      <c r="D22" s="45">
        <f t="shared" si="3"/>
        <v>11516</v>
      </c>
    </row>
    <row r="23" spans="1:4" ht="15.4" x14ac:dyDescent="0.45">
      <c r="A23" s="52"/>
      <c r="B23" s="53"/>
      <c r="C23" s="53"/>
      <c r="D23" s="41"/>
    </row>
    <row r="24" spans="1:4" ht="15.4" x14ac:dyDescent="0.45">
      <c r="A24" s="39" t="s">
        <v>1</v>
      </c>
      <c r="B24" s="40" t="s">
        <v>44</v>
      </c>
      <c r="C24" s="40" t="s">
        <v>45</v>
      </c>
      <c r="D24" s="41"/>
    </row>
    <row r="25" spans="1:4" ht="15.4" x14ac:dyDescent="0.45">
      <c r="A25" s="42"/>
      <c r="B25" s="43">
        <v>0</v>
      </c>
      <c r="C25" s="43">
        <v>0</v>
      </c>
      <c r="D25" s="41"/>
    </row>
    <row r="26" spans="1:4" ht="15.4" x14ac:dyDescent="0.45">
      <c r="A26" s="54" t="s">
        <v>69</v>
      </c>
      <c r="B26" s="55">
        <v>2090</v>
      </c>
      <c r="C26" s="55">
        <f t="shared" ref="C26:C31" si="4">B26</f>
        <v>2090</v>
      </c>
      <c r="D26" s="45">
        <f t="shared" ref="D26:D31" si="5">B26+C26</f>
        <v>4180</v>
      </c>
    </row>
    <row r="27" spans="1:4" ht="15.4" x14ac:dyDescent="0.45">
      <c r="A27" s="54" t="s">
        <v>70</v>
      </c>
      <c r="B27" s="55">
        <v>2290</v>
      </c>
      <c r="C27" s="55">
        <f t="shared" si="4"/>
        <v>2290</v>
      </c>
      <c r="D27" s="45">
        <f t="shared" si="5"/>
        <v>4580</v>
      </c>
    </row>
    <row r="28" spans="1:4" ht="15.4" x14ac:dyDescent="0.45">
      <c r="A28" s="54" t="s">
        <v>71</v>
      </c>
      <c r="B28" s="55">
        <v>2430</v>
      </c>
      <c r="C28" s="55">
        <f t="shared" si="4"/>
        <v>2430</v>
      </c>
      <c r="D28" s="45">
        <f t="shared" si="5"/>
        <v>4860</v>
      </c>
    </row>
    <row r="29" spans="1:4" ht="15.4" x14ac:dyDescent="0.45">
      <c r="A29" s="54" t="s">
        <v>25</v>
      </c>
      <c r="B29" s="55">
        <v>430</v>
      </c>
      <c r="C29" s="55">
        <f t="shared" si="4"/>
        <v>430</v>
      </c>
      <c r="D29" s="45">
        <f t="shared" si="5"/>
        <v>860</v>
      </c>
    </row>
    <row r="30" spans="1:4" ht="15.4" x14ac:dyDescent="0.45">
      <c r="A30" s="54" t="s">
        <v>26</v>
      </c>
      <c r="B30" s="55">
        <v>780</v>
      </c>
      <c r="C30" s="55">
        <f t="shared" si="4"/>
        <v>780</v>
      </c>
      <c r="D30" s="45">
        <f t="shared" si="5"/>
        <v>1560</v>
      </c>
    </row>
    <row r="31" spans="1:4" ht="15.4" x14ac:dyDescent="0.45">
      <c r="A31" s="54" t="s">
        <v>27</v>
      </c>
      <c r="B31" s="55">
        <v>1220</v>
      </c>
      <c r="C31" s="55">
        <f t="shared" si="4"/>
        <v>1220</v>
      </c>
      <c r="D31" s="45">
        <f t="shared" si="5"/>
        <v>2440</v>
      </c>
    </row>
    <row r="32" spans="1:4" ht="15.4" x14ac:dyDescent="0.45">
      <c r="A32" s="52"/>
      <c r="B32" s="53"/>
      <c r="C32" s="53"/>
      <c r="D32" s="41"/>
    </row>
    <row r="33" spans="1:4" ht="15.4" x14ac:dyDescent="0.45">
      <c r="A33" s="56" t="s">
        <v>8</v>
      </c>
      <c r="B33" s="40" t="s">
        <v>44</v>
      </c>
      <c r="C33" s="40" t="s">
        <v>45</v>
      </c>
      <c r="D33" s="41"/>
    </row>
    <row r="34" spans="1:4" ht="15.4" x14ac:dyDescent="0.45">
      <c r="A34" s="42"/>
      <c r="B34" s="43">
        <v>0</v>
      </c>
      <c r="C34" s="43">
        <v>0</v>
      </c>
      <c r="D34" s="41"/>
    </row>
    <row r="35" spans="1:4" ht="15.4" x14ac:dyDescent="0.45">
      <c r="A35" s="57" t="s">
        <v>9</v>
      </c>
      <c r="B35" s="58">
        <v>82.5</v>
      </c>
      <c r="C35" s="58">
        <f>B35</f>
        <v>82.5</v>
      </c>
      <c r="D35" s="45">
        <f>B35+C35</f>
        <v>165</v>
      </c>
    </row>
    <row r="36" spans="1:4" ht="15.4" x14ac:dyDescent="0.45">
      <c r="A36" s="57" t="s">
        <v>38</v>
      </c>
      <c r="B36" s="58">
        <v>300</v>
      </c>
      <c r="C36" s="58">
        <f t="shared" ref="C36:C37" si="6">B36</f>
        <v>300</v>
      </c>
      <c r="D36" s="45">
        <f t="shared" ref="D36:D37" si="7">B36+C36</f>
        <v>600</v>
      </c>
    </row>
    <row r="37" spans="1:4" ht="15.4" x14ac:dyDescent="0.45">
      <c r="A37" s="57" t="s">
        <v>39</v>
      </c>
      <c r="B37" s="58">
        <v>175</v>
      </c>
      <c r="C37" s="58">
        <f t="shared" si="6"/>
        <v>175</v>
      </c>
      <c r="D37" s="45">
        <f t="shared" si="7"/>
        <v>350</v>
      </c>
    </row>
    <row r="38" spans="1:4" ht="15.4" x14ac:dyDescent="0.45">
      <c r="A38" s="57"/>
      <c r="B38" s="58"/>
      <c r="C38" s="58"/>
      <c r="D38" s="41"/>
    </row>
    <row r="39" spans="1:4" ht="15.4" x14ac:dyDescent="0.45">
      <c r="A39" s="39" t="s">
        <v>10</v>
      </c>
      <c r="B39" s="40" t="s">
        <v>44</v>
      </c>
      <c r="C39" s="40" t="s">
        <v>45</v>
      </c>
      <c r="D39" s="41"/>
    </row>
    <row r="40" spans="1:4" ht="15.4" x14ac:dyDescent="0.45">
      <c r="A40" s="42"/>
      <c r="B40" s="43">
        <v>0</v>
      </c>
      <c r="C40" s="43">
        <v>0</v>
      </c>
      <c r="D40" s="41"/>
    </row>
    <row r="41" spans="1:4" ht="15.4" x14ac:dyDescent="0.45">
      <c r="A41" s="59" t="s">
        <v>62</v>
      </c>
      <c r="B41" s="55">
        <v>125</v>
      </c>
      <c r="C41" s="55">
        <f>B41</f>
        <v>125</v>
      </c>
      <c r="D41" s="45">
        <f>B41+C41</f>
        <v>250</v>
      </c>
    </row>
    <row r="42" spans="1:4" ht="15.4" x14ac:dyDescent="0.45">
      <c r="A42" s="59" t="s">
        <v>12</v>
      </c>
      <c r="B42" s="55">
        <v>250</v>
      </c>
      <c r="C42" s="55">
        <f t="shared" ref="C42:C50" si="8">B42</f>
        <v>250</v>
      </c>
      <c r="D42" s="45">
        <f t="shared" ref="D42:D50" si="9">B42+C42</f>
        <v>500</v>
      </c>
    </row>
    <row r="43" spans="1:4" ht="15.4" x14ac:dyDescent="0.45">
      <c r="A43" s="59" t="s">
        <v>28</v>
      </c>
      <c r="B43" s="55">
        <v>250</v>
      </c>
      <c r="C43" s="55">
        <f t="shared" si="8"/>
        <v>250</v>
      </c>
      <c r="D43" s="45">
        <f t="shared" si="9"/>
        <v>500</v>
      </c>
    </row>
    <row r="44" spans="1:4" ht="15.4" x14ac:dyDescent="0.45">
      <c r="A44" s="59" t="s">
        <v>31</v>
      </c>
      <c r="B44" s="55">
        <v>250</v>
      </c>
      <c r="C44" s="55">
        <f t="shared" si="8"/>
        <v>250</v>
      </c>
      <c r="D44" s="45">
        <f t="shared" si="9"/>
        <v>500</v>
      </c>
    </row>
    <row r="45" spans="1:4" ht="15.4" x14ac:dyDescent="0.45">
      <c r="A45" s="59" t="s">
        <v>63</v>
      </c>
      <c r="B45" s="55">
        <v>250</v>
      </c>
      <c r="C45" s="55">
        <f t="shared" si="8"/>
        <v>250</v>
      </c>
      <c r="D45" s="45">
        <f t="shared" si="9"/>
        <v>500</v>
      </c>
    </row>
    <row r="46" spans="1:4" ht="15.4" x14ac:dyDescent="0.45">
      <c r="A46" s="59" t="s">
        <v>64</v>
      </c>
      <c r="B46" s="55">
        <v>125</v>
      </c>
      <c r="C46" s="55">
        <f t="shared" si="8"/>
        <v>125</v>
      </c>
      <c r="D46" s="45">
        <f t="shared" si="9"/>
        <v>250</v>
      </c>
    </row>
    <row r="47" spans="1:4" ht="15.4" x14ac:dyDescent="0.45">
      <c r="A47" s="59" t="s">
        <v>65</v>
      </c>
      <c r="B47" s="55">
        <v>250</v>
      </c>
      <c r="C47" s="55">
        <f t="shared" si="8"/>
        <v>250</v>
      </c>
      <c r="D47" s="45">
        <f t="shared" si="9"/>
        <v>500</v>
      </c>
    </row>
    <row r="48" spans="1:4" ht="15.4" x14ac:dyDescent="0.45">
      <c r="A48" s="59" t="s">
        <v>66</v>
      </c>
      <c r="B48" s="55">
        <v>250</v>
      </c>
      <c r="C48" s="55">
        <f t="shared" si="8"/>
        <v>250</v>
      </c>
      <c r="D48" s="45">
        <f t="shared" si="9"/>
        <v>500</v>
      </c>
    </row>
    <row r="49" spans="1:4" ht="15.4" x14ac:dyDescent="0.45">
      <c r="A49" s="59" t="s">
        <v>11</v>
      </c>
      <c r="B49" s="55">
        <v>500</v>
      </c>
      <c r="C49" s="55">
        <f t="shared" si="8"/>
        <v>500</v>
      </c>
      <c r="D49" s="45">
        <f t="shared" si="9"/>
        <v>1000</v>
      </c>
    </row>
    <row r="50" spans="1:4" ht="15.4" x14ac:dyDescent="0.45">
      <c r="A50" s="59" t="s">
        <v>67</v>
      </c>
      <c r="B50" s="55">
        <v>125</v>
      </c>
      <c r="C50" s="55">
        <f t="shared" si="8"/>
        <v>125</v>
      </c>
      <c r="D50" s="45">
        <f t="shared" si="9"/>
        <v>250</v>
      </c>
    </row>
    <row r="51" spans="1:4" ht="15.4" x14ac:dyDescent="0.45">
      <c r="A51" s="41"/>
      <c r="B51" s="45"/>
      <c r="C51" s="45"/>
      <c r="D51" s="41"/>
    </row>
    <row r="52" spans="1:4" ht="15.4" x14ac:dyDescent="0.45">
      <c r="A52" s="39" t="s">
        <v>32</v>
      </c>
      <c r="B52" s="40" t="s">
        <v>44</v>
      </c>
      <c r="C52" s="41"/>
    </row>
    <row r="53" spans="1:4" ht="15.4" x14ac:dyDescent="0.45">
      <c r="A53" s="42" t="s">
        <v>68</v>
      </c>
      <c r="B53" s="60">
        <v>3663</v>
      </c>
      <c r="C53" s="45">
        <f>B53</f>
        <v>3663</v>
      </c>
    </row>
    <row r="54" spans="1:4" ht="15.4" x14ac:dyDescent="0.45">
      <c r="A54" s="54" t="s">
        <v>33</v>
      </c>
      <c r="B54" s="60">
        <v>0</v>
      </c>
      <c r="C54" s="45">
        <f>B54</f>
        <v>0</v>
      </c>
    </row>
  </sheetData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 22-23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O'Brien</dc:creator>
  <cp:lastModifiedBy>Sara O'Brien</cp:lastModifiedBy>
  <cp:lastPrinted>2017-04-27T14:21:12Z</cp:lastPrinted>
  <dcterms:created xsi:type="dcterms:W3CDTF">2017-03-09T19:18:01Z</dcterms:created>
  <dcterms:modified xsi:type="dcterms:W3CDTF">2022-07-27T14:32:21Z</dcterms:modified>
</cp:coreProperties>
</file>