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Tuition &amp; Fees\26-27 (CURRENT)\"/>
    </mc:Choice>
  </mc:AlternateContent>
  <xr:revisionPtr revIDLastSave="0" documentId="13_ncr:1_{6F8BB2CB-323B-401F-8291-FB22561D6D14}" xr6:coauthVersionLast="47" xr6:coauthVersionMax="47" xr10:uidLastSave="{00000000-0000-0000-0000-000000000000}"/>
  <workbookProtection workbookAlgorithmName="SHA-512" workbookHashValue="lBBsgIt0uvWS0URGnTaVH6YE8ArsQOXgeJ79SmxP0Ey05ESbq0qASrfzw/Y6a7+pnCwAFGptx/JJj+pRY/ALdg==" workbookSaltValue="m0f4MLChmzxNNt2Hc3S7Jw==" workbookSpinCount="100000" lockStructure="1"/>
  <bookViews>
    <workbookView xWindow="-120" yWindow="-120" windowWidth="29040" windowHeight="15720" xr2:uid="{00000000-000D-0000-FFFF-FFFF00000000}"/>
  </bookViews>
  <sheets>
    <sheet name="Budget Worksheet 26-27" sheetId="1" r:id="rId1"/>
    <sheet name="Data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14" i="1"/>
  <c r="C14" i="4"/>
  <c r="D14" i="4" s="1"/>
  <c r="C16" i="4"/>
  <c r="D16" i="4" s="1"/>
  <c r="C15" i="4"/>
  <c r="D15" i="4" s="1"/>
  <c r="C13" i="4"/>
  <c r="D13" i="4" s="1"/>
  <c r="B49" i="4"/>
  <c r="C36" i="4"/>
  <c r="B36" i="4"/>
  <c r="C30" i="4"/>
  <c r="B30" i="4"/>
  <c r="C22" i="4"/>
  <c r="B22" i="4"/>
  <c r="C7" i="4"/>
  <c r="B7" i="4"/>
  <c r="D9" i="1"/>
  <c r="D10" i="1"/>
  <c r="E14" i="1"/>
  <c r="D11" i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10" i="4"/>
  <c r="D10" i="4" s="1"/>
  <c r="C12" i="4"/>
  <c r="D12" i="4" s="1"/>
  <c r="C18" i="4"/>
  <c r="D18" i="4" s="1"/>
  <c r="C19" i="4"/>
  <c r="D19" i="4" s="1"/>
  <c r="C51" i="4" l="1"/>
  <c r="C50" i="4"/>
  <c r="D7" i="1" l="1"/>
  <c r="C5" i="4"/>
  <c r="D5" i="4" s="1"/>
  <c r="C40" i="4" l="1"/>
  <c r="D40" i="4" s="1"/>
  <c r="C26" i="4"/>
  <c r="D26" i="4" s="1"/>
  <c r="C9" i="4" l="1"/>
  <c r="C17" i="4"/>
  <c r="D17" i="4" s="1"/>
  <c r="C20" i="4"/>
  <c r="D20" i="4" s="1"/>
  <c r="C11" i="4"/>
  <c r="D11" i="4" s="1"/>
  <c r="D9" i="4" l="1"/>
  <c r="E8" i="1"/>
  <c r="C39" i="4"/>
  <c r="D39" i="4" s="1"/>
  <c r="C41" i="4"/>
  <c r="D41" i="4" s="1"/>
  <c r="C38" i="4"/>
  <c r="D38" i="4" s="1"/>
  <c r="C33" i="4"/>
  <c r="D33" i="4" s="1"/>
  <c r="C34" i="4"/>
  <c r="D34" i="4" s="1"/>
  <c r="C32" i="4"/>
  <c r="C28" i="4"/>
  <c r="D28" i="4" s="1"/>
  <c r="C24" i="4"/>
  <c r="D24" i="4" s="1"/>
  <c r="C25" i="4"/>
  <c r="C27" i="4"/>
  <c r="D27" i="4" s="1"/>
  <c r="C4" i="4"/>
  <c r="D4" i="4" s="1"/>
  <c r="C3" i="4"/>
  <c r="D32" i="4" l="1"/>
  <c r="E11" i="1"/>
  <c r="D25" i="4"/>
  <c r="E9" i="1"/>
  <c r="D3" i="4"/>
  <c r="E7" i="1"/>
  <c r="D16" i="1"/>
  <c r="E16" i="1" l="1"/>
  <c r="D17" i="1" s="1"/>
  <c r="D25" i="1" s="1"/>
</calcChain>
</file>

<file path=xl/sharedStrings.xml><?xml version="1.0" encoding="utf-8"?>
<sst xmlns="http://schemas.openxmlformats.org/spreadsheetml/2006/main" count="76" uniqueCount="69">
  <si>
    <t>HOUSING (select one per semester, if applicable)</t>
  </si>
  <si>
    <t>MEAL PLAN (select one per semester)</t>
  </si>
  <si>
    <t>Housing</t>
  </si>
  <si>
    <t>Meal Plan</t>
  </si>
  <si>
    <t>Health Insurance (waivable)</t>
  </si>
  <si>
    <t>Matriculation Fee (new students only)</t>
  </si>
  <si>
    <t>TUITION AND FEES (select one per semester)</t>
  </si>
  <si>
    <t>PARKING</t>
  </si>
  <si>
    <t>Commuter</t>
  </si>
  <si>
    <t>PROGRAM FEES (if applicable)</t>
  </si>
  <si>
    <t>Nursing</t>
  </si>
  <si>
    <t>Biology</t>
  </si>
  <si>
    <t>PER SEMESTER</t>
  </si>
  <si>
    <t>PER YEAR</t>
  </si>
  <si>
    <t>TOTAL estimated direct charges</t>
  </si>
  <si>
    <t>CUSTOMIZE YOUR PLAN</t>
  </si>
  <si>
    <t>q</t>
  </si>
  <si>
    <t xml:space="preserve">Salem State University </t>
  </si>
  <si>
    <t>OTHER</t>
  </si>
  <si>
    <t>PRIVATE LOANS</t>
  </si>
  <si>
    <t>FEDERAL PARENT PLUS LOAN</t>
  </si>
  <si>
    <t>TUITION WAIVERS (Mass Rehab/Veterans)</t>
  </si>
  <si>
    <t>OUTSIDE SCHOLARSHIPS</t>
  </si>
  <si>
    <t>FINANCIAL AID AWARDED</t>
  </si>
  <si>
    <t>Business</t>
  </si>
  <si>
    <t>Tuition and Fees</t>
  </si>
  <si>
    <t>Parking (optional)</t>
  </si>
  <si>
    <t>Health Insurance</t>
  </si>
  <si>
    <t>Waive out of Health Insurance</t>
  </si>
  <si>
    <t>NE Regional Proximity (undergraduate day)</t>
  </si>
  <si>
    <t>Out-of-state (undergraduate day)</t>
  </si>
  <si>
    <t>In-state (undergraduate day)</t>
  </si>
  <si>
    <t>Please note: This is a tool to help you ESTIMATE what your costs may be.</t>
  </si>
  <si>
    <t>Resident Parking (Atlantic &amp; Peabody lots)</t>
  </si>
  <si>
    <t>Resident Parking (Marsh lot)</t>
  </si>
  <si>
    <r>
      <t xml:space="preserve">Estimated direct charges </t>
    </r>
    <r>
      <rPr>
        <b/>
        <u/>
        <sz val="12"/>
        <color theme="1"/>
        <rFont val="Verdana"/>
        <family val="2"/>
      </rPr>
      <t>REMAINING</t>
    </r>
  </si>
  <si>
    <t>Bowditch Hall (Premium Single)</t>
  </si>
  <si>
    <t>Bowditch Hall (Double)</t>
  </si>
  <si>
    <t>Peabody Hall (Double)</t>
  </si>
  <si>
    <t>Atlantic Hall (Single)</t>
  </si>
  <si>
    <t>Atlantic Hall (Double)</t>
  </si>
  <si>
    <t>Marsh Hall (Double)</t>
  </si>
  <si>
    <t>Art + Design</t>
  </si>
  <si>
    <t>Computer Science</t>
  </si>
  <si>
    <t>Education</t>
  </si>
  <si>
    <t>Geography and Sustainability</t>
  </si>
  <si>
    <t>University Health Insurance</t>
  </si>
  <si>
    <t>All Access Plan - 7 Day Silver Plan</t>
  </si>
  <si>
    <t>All Access Plan - 7 Day Gold Plan</t>
  </si>
  <si>
    <t>All Access Plan - 7 Day Platinum Plan</t>
  </si>
  <si>
    <t>Peabody Hall (Premium Single)</t>
  </si>
  <si>
    <t>Marsh Hall (Premium Single)</t>
  </si>
  <si>
    <t>Block Plan 1 (45 meals)</t>
  </si>
  <si>
    <t>Block Plan 2 (90 meals)</t>
  </si>
  <si>
    <r>
      <t xml:space="preserve">This is a fillible form, insert the values applicable to you in the </t>
    </r>
    <r>
      <rPr>
        <b/>
        <i/>
        <sz val="10"/>
        <color theme="8"/>
        <rFont val="Verdana"/>
        <family val="2"/>
      </rPr>
      <t>BLUE</t>
    </r>
    <r>
      <rPr>
        <i/>
        <sz val="10"/>
        <color rgb="FF3F3F3F"/>
        <rFont val="Verdana"/>
        <family val="2"/>
      </rPr>
      <t xml:space="preserve"> fields below</t>
    </r>
  </si>
  <si>
    <t>Forten Hall (Single)</t>
  </si>
  <si>
    <t>Forten Hall (Double)</t>
  </si>
  <si>
    <t>Forten Hall (Suite Double)</t>
  </si>
  <si>
    <t>Forten Hall (Suite Single)</t>
  </si>
  <si>
    <t>Chemistry and Physics</t>
  </si>
  <si>
    <t>Theatre and Speech Communication (BA and BFA)</t>
  </si>
  <si>
    <t>MASSPIRG (waivable)</t>
  </si>
  <si>
    <t>Geological Science</t>
  </si>
  <si>
    <t>Undergraduate Day 2026-27 Tuition &amp; Fees (ESTIMATE)</t>
  </si>
  <si>
    <t>FALL 2026</t>
  </si>
  <si>
    <t>SPRING 2027</t>
  </si>
  <si>
    <t>2026-27 Program Fees (if applicable)</t>
  </si>
  <si>
    <t>fall 2026</t>
  </si>
  <si>
    <t>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</si>
</sst>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Wingdings 3"/>
      <family val="1"/>
      <charset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i/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Calibri"/>
      <family val="2"/>
      <scheme val="minor"/>
    </font>
    <font>
      <i/>
      <sz val="10"/>
      <color rgb="FF3F3F3F"/>
      <name val="Verdana"/>
      <family val="2"/>
    </font>
    <font>
      <b/>
      <i/>
      <sz val="10"/>
      <color theme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FE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44" fontId="0" fillId="0" borderId="0" xfId="1" applyFont="1" applyProtection="1"/>
    <xf numFmtId="0" fontId="4" fillId="4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44" fontId="0" fillId="0" borderId="0" xfId="0" applyNumberFormat="1"/>
    <xf numFmtId="0" fontId="4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44" fontId="9" fillId="0" borderId="1" xfId="1" applyFont="1" applyBorder="1" applyAlignment="1" applyProtection="1">
      <alignment horizontal="left"/>
    </xf>
    <xf numFmtId="44" fontId="9" fillId="0" borderId="1" xfId="1" applyFont="1" applyBorder="1" applyProtection="1"/>
    <xf numFmtId="44" fontId="8" fillId="0" borderId="2" xfId="1" applyFont="1" applyFill="1" applyBorder="1" applyAlignment="1" applyProtection="1">
      <alignment horizontal="center"/>
    </xf>
    <xf numFmtId="44" fontId="9" fillId="4" borderId="2" xfId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4" fontId="8" fillId="0" borderId="1" xfId="1" applyFont="1" applyFill="1" applyBorder="1" applyAlignment="1" applyProtection="1">
      <alignment horizontal="left"/>
    </xf>
    <xf numFmtId="0" fontId="9" fillId="0" borderId="2" xfId="0" applyFont="1" applyBorder="1" applyAlignment="1">
      <alignment horizontal="right"/>
    </xf>
    <xf numFmtId="44" fontId="9" fillId="0" borderId="4" xfId="1" applyFont="1" applyFill="1" applyBorder="1" applyAlignment="1" applyProtection="1">
      <alignment horizontal="center"/>
    </xf>
    <xf numFmtId="44" fontId="9" fillId="0" borderId="4" xfId="1" applyFont="1" applyBorder="1" applyAlignment="1" applyProtection="1">
      <alignment horizontal="left"/>
    </xf>
    <xf numFmtId="44" fontId="9" fillId="4" borderId="1" xfId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14" fillId="4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/>
    <xf numFmtId="44" fontId="8" fillId="2" borderId="1" xfId="0" applyNumberFormat="1" applyFont="1" applyFill="1" applyBorder="1"/>
    <xf numFmtId="0" fontId="9" fillId="0" borderId="0" xfId="0" applyFont="1"/>
    <xf numFmtId="0" fontId="9" fillId="0" borderId="1" xfId="0" applyFont="1" applyBorder="1"/>
    <xf numFmtId="44" fontId="9" fillId="0" borderId="1" xfId="1" applyFont="1" applyBorder="1" applyAlignment="1"/>
    <xf numFmtId="44" fontId="9" fillId="0" borderId="1" xfId="0" applyNumberFormat="1" applyFont="1" applyBorder="1"/>
    <xf numFmtId="44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44" fontId="9" fillId="6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4" fontId="9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right"/>
    </xf>
    <xf numFmtId="0" fontId="8" fillId="7" borderId="1" xfId="0" applyFont="1" applyFill="1" applyBorder="1" applyAlignment="1">
      <alignment horizontal="center" vertical="center"/>
    </xf>
    <xf numFmtId="44" fontId="8" fillId="7" borderId="1" xfId="1" applyFont="1" applyFill="1" applyBorder="1" applyAlignment="1" applyProtection="1">
      <alignment horizontal="center" vertical="center"/>
    </xf>
    <xf numFmtId="44" fontId="8" fillId="0" borderId="1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7" fillId="7" borderId="1" xfId="2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8" fillId="5" borderId="1" xfId="1" applyNumberFormat="1" applyFont="1" applyFill="1" applyBorder="1" applyAlignment="1" applyProtection="1">
      <alignment horizontal="center"/>
    </xf>
    <xf numFmtId="164" fontId="8" fillId="3" borderId="2" xfId="1" applyNumberFormat="1" applyFont="1" applyFill="1" applyBorder="1" applyAlignment="1" applyProtection="1">
      <alignment horizontal="center"/>
    </xf>
    <xf numFmtId="164" fontId="8" fillId="3" borderId="3" xfId="1" applyNumberFormat="1" applyFont="1" applyFill="1" applyBorder="1" applyAlignment="1" applyProtection="1">
      <alignment horizontal="center"/>
    </xf>
    <xf numFmtId="44" fontId="8" fillId="0" borderId="2" xfId="1" applyFont="1" applyFill="1" applyBorder="1" applyAlignment="1" applyProtection="1">
      <alignment horizontal="center"/>
    </xf>
    <xf numFmtId="44" fontId="8" fillId="0" borderId="3" xfId="1" applyFont="1" applyFill="1" applyBorder="1" applyAlignment="1" applyProtection="1">
      <alignment horizontal="center"/>
    </xf>
    <xf numFmtId="0" fontId="8" fillId="7" borderId="2" xfId="0" applyFont="1" applyFill="1" applyBorder="1" applyAlignment="1">
      <alignment horizontal="right"/>
    </xf>
    <xf numFmtId="0" fontId="8" fillId="7" borderId="4" xfId="0" applyFont="1" applyFill="1" applyBorder="1" applyAlignment="1">
      <alignment horizontal="right"/>
    </xf>
    <xf numFmtId="0" fontId="8" fillId="7" borderId="3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E323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emstate.ed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34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47.42578125" bestFit="1" customWidth="1"/>
    <col min="2" max="2" width="86.5703125" bestFit="1" customWidth="1"/>
    <col min="3" max="3" width="2.42578125" customWidth="1"/>
    <col min="4" max="4" width="21.140625" customWidth="1"/>
    <col min="5" max="5" width="22.42578125" style="1" customWidth="1"/>
    <col min="6" max="6" width="13.140625" customWidth="1"/>
    <col min="7" max="7" width="14.5703125" customWidth="1"/>
    <col min="8" max="8" width="13" customWidth="1"/>
    <col min="9" max="9" width="13.85546875" bestFit="1" customWidth="1"/>
  </cols>
  <sheetData>
    <row r="3" spans="1:5" ht="22.5" x14ac:dyDescent="0.3">
      <c r="A3" s="52" t="s">
        <v>17</v>
      </c>
      <c r="B3" s="52"/>
      <c r="C3" s="52"/>
      <c r="D3" s="52"/>
      <c r="E3" s="52"/>
    </row>
    <row r="4" spans="1:5" ht="18.75" customHeight="1" x14ac:dyDescent="0.25">
      <c r="A4" s="51" t="s">
        <v>63</v>
      </c>
      <c r="B4" s="51"/>
      <c r="C4" s="51"/>
      <c r="D4" s="51"/>
      <c r="E4" s="51"/>
    </row>
    <row r="5" spans="1:5" ht="15" customHeight="1" x14ac:dyDescent="0.25">
      <c r="A5" s="53" t="s">
        <v>54</v>
      </c>
      <c r="B5" s="53"/>
      <c r="C5" s="53"/>
      <c r="D5" s="53"/>
      <c r="E5" s="54"/>
    </row>
    <row r="6" spans="1:5" ht="30.75" customHeight="1" x14ac:dyDescent="0.25">
      <c r="A6" s="10"/>
      <c r="B6" s="64" t="s">
        <v>15</v>
      </c>
      <c r="C6" s="65"/>
      <c r="D6" s="42" t="s">
        <v>64</v>
      </c>
      <c r="E6" s="43" t="s">
        <v>65</v>
      </c>
    </row>
    <row r="7" spans="1:5" ht="15.75" x14ac:dyDescent="0.25">
      <c r="A7" s="10" t="s">
        <v>25</v>
      </c>
      <c r="B7" s="24"/>
      <c r="C7" s="2" t="s">
        <v>16</v>
      </c>
      <c r="D7" s="11">
        <f>IF(B7=Data!A2,Data!B2,IF(B7=Data!A3,Data!B3,IF(B7=Data!A4,Data!B4,IF(B7=Data!A5,Data!B5))))</f>
        <v>0</v>
      </c>
      <c r="E7" s="11">
        <f>IF(B7=Data!A2,Data!C2,IF(B7=Data!A3,Data!C3,IF(B7=Data!A4,Data!C4,IF(B7=Data!A5,Data!C5))))</f>
        <v>0</v>
      </c>
    </row>
    <row r="8" spans="1:5" ht="15.75" x14ac:dyDescent="0.25">
      <c r="A8" s="10" t="s">
        <v>2</v>
      </c>
      <c r="B8" s="24"/>
      <c r="C8" s="2" t="s">
        <v>16</v>
      </c>
      <c r="D8" s="11">
        <f>IF(B8=Data!A8,Data!B8,IF(B8=Data!A9,Data!B9,IF(B8=Data!A10,Data!B10,IF(B8=Data!A11,Data!B11,IF(B8=Data!A12,Data!B12,IF(B8=Data!A13,Data!B13,IF(B8=Data!A14,Data!B14,IF(B8=Data!A15,Data!B15,IF(B8=Data!A16,Data!B16,IF(B8=Data!A17,Data!B17,IF(B8=Data!A18,Data!B18,IF(B8=Data!A19,Data!B19,IF(B8=Data!A20,Data!B20)))))))))))))</f>
        <v>0</v>
      </c>
      <c r="E8" s="11">
        <f>IF(B8=Data!A8,Data!C8,IF(B8=Data!A9,Data!C9,IF(B8=Data!A10,Data!C10,IF(B8=Data!A11,Data!C11,IF(B8=Data!A12,Data!C12,IF(B8=Data!A13,Data!C13,IF(B8=Data!A14,Data!C14,IF(B8=Data!A15,Data!C15,IF(B8=Data!A16,Data!C16,IF(B8=Data!A17,Data!C17,IF(B8=Data!A18,Data!C18,IF(B8=Data!A19,Data!C19,IF(B8=Data!A20,Data!C20)))))))))))))</f>
        <v>0</v>
      </c>
    </row>
    <row r="9" spans="1:5" ht="15.75" x14ac:dyDescent="0.25">
      <c r="A9" s="10" t="s">
        <v>3</v>
      </c>
      <c r="B9" s="24"/>
      <c r="C9" s="2" t="s">
        <v>16</v>
      </c>
      <c r="D9" s="11">
        <f>IF(B9=Data!A23,Data!B23,IF(B9=Data!A27,Data!B27,IF(B9=Data!A28,Data!B28,IF(B9=Data!A24,Data!B24,IF(B9=Data!A25,Data!B25,IF(B9=Data!A26,Data!B26))))))</f>
        <v>0</v>
      </c>
      <c r="E9" s="12">
        <f>IF(B9=Data!A23,Data!C23,IF(B9=Data!A27,Data!C27,IF(B9=Data!A28,Data!C28,IF(B9=Data!A24,Data!C24,IF(B9=Data!A25,Data!C25,IF(B9=Data!A26,Data!C26,))))))</f>
        <v>0</v>
      </c>
    </row>
    <row r="10" spans="1:5" ht="15.75" x14ac:dyDescent="0.25">
      <c r="A10" s="10" t="s">
        <v>4</v>
      </c>
      <c r="B10" s="24" t="s">
        <v>46</v>
      </c>
      <c r="C10" s="2" t="s">
        <v>16</v>
      </c>
      <c r="D10" s="11">
        <f>IF(B10=Data!A50,Data!B50,IF(B10=Data!A51,Data!B51))</f>
        <v>4962.4399999999996</v>
      </c>
      <c r="E10" s="11">
        <v>0</v>
      </c>
    </row>
    <row r="11" spans="1:5" ht="15.75" x14ac:dyDescent="0.25">
      <c r="A11" s="10" t="s">
        <v>26</v>
      </c>
      <c r="B11" s="24"/>
      <c r="C11" s="2" t="s">
        <v>16</v>
      </c>
      <c r="D11" s="11">
        <f>IF(B11=Data!A31,Data!B31,IF(B11=Data!A32,Data!B32,IF(B11=Data!A33,Data!B33,IF(B11=Data!A34,Data!B34))))</f>
        <v>0</v>
      </c>
      <c r="E11" s="11">
        <f>IF(B11=Data!A31,Data!C31,IF(B11=Data!A32,Data!C32,IF(B11=Data!A33,Data!C33,IF(B11=Data!A34,Data!C34))))</f>
        <v>0</v>
      </c>
    </row>
    <row r="12" spans="1:5" ht="15.75" x14ac:dyDescent="0.25">
      <c r="A12" s="10" t="s">
        <v>5</v>
      </c>
      <c r="B12" s="58"/>
      <c r="C12" s="59"/>
      <c r="D12" s="11">
        <v>275</v>
      </c>
      <c r="E12" s="11">
        <v>0</v>
      </c>
    </row>
    <row r="13" spans="1:5" ht="15.75" x14ac:dyDescent="0.25">
      <c r="A13" s="10" t="s">
        <v>61</v>
      </c>
      <c r="B13" s="58"/>
      <c r="C13" s="59"/>
      <c r="D13" s="11">
        <v>10</v>
      </c>
      <c r="E13" s="11">
        <v>10</v>
      </c>
    </row>
    <row r="14" spans="1:5" ht="15.75" x14ac:dyDescent="0.25">
      <c r="A14" s="10" t="s">
        <v>66</v>
      </c>
      <c r="B14" s="14"/>
      <c r="C14" s="9" t="s">
        <v>16</v>
      </c>
      <c r="D14" s="11">
        <f>IF(B14=Data!A37,Data!B37,IF(B14=Data!A38,Data!B38,IF(B14=Data!A39,Data!B39,IF(B14=Data!A40,Data!B40,IF(B14=Data!A41,Data!B41,IF(B14=Data!A42,Data!B42,IF(B14=Data!A43,Data!B43,IF(B14=Data!A44,Data!B44,IF(B14=Data!A45,Data!B45,IF(B14=Data!A46,Data!B46,IF(B14=Data!A47,Data!B47)))))))))))</f>
        <v>0</v>
      </c>
      <c r="E14" s="12">
        <f>IF(B14=Data!A37,Data!C37,IF(B14=Data!A38,Data!C38,IF(B14=Data!A39,Data!C39,IF(B14=Data!A40,Data!C40,IF(B14=Data!A41,Data!C41,IF(B14=Data!A42,Data!C42,IF(B14=Data!A43,Data!C43,IF(B14=Data!A44,Data!C44,IF(B14=Data!A45,Data!C45,IF(B14=Data!A46,Data!C46,IF(B14=Data!A47,Data!C47)))))))))))</f>
        <v>0</v>
      </c>
    </row>
    <row r="15" spans="1:5" ht="4.5" customHeight="1" x14ac:dyDescent="0.25">
      <c r="A15" s="15"/>
      <c r="B15" s="16"/>
      <c r="C15" s="5"/>
      <c r="D15" s="16"/>
      <c r="E15" s="16"/>
    </row>
    <row r="16" spans="1:5" ht="15.75" x14ac:dyDescent="0.25">
      <c r="A16" s="17" t="s">
        <v>14</v>
      </c>
      <c r="B16" s="13" t="s">
        <v>12</v>
      </c>
      <c r="C16" s="3"/>
      <c r="D16" s="18">
        <f>SUM(D7:D15)</f>
        <v>5247.44</v>
      </c>
      <c r="E16" s="18">
        <f>SUM(E7:E15)</f>
        <v>10</v>
      </c>
    </row>
    <row r="17" spans="1:5" ht="15.75" x14ac:dyDescent="0.25">
      <c r="A17" s="17" t="s">
        <v>14</v>
      </c>
      <c r="B17" s="13" t="s">
        <v>13</v>
      </c>
      <c r="C17" s="3"/>
      <c r="D17" s="55">
        <f>SUM(D16+E16)</f>
        <v>5257.44</v>
      </c>
      <c r="E17" s="55"/>
    </row>
    <row r="18" spans="1:5" ht="15" customHeight="1" x14ac:dyDescent="0.25">
      <c r="A18" s="19"/>
      <c r="B18" s="20"/>
      <c r="C18" s="4"/>
      <c r="D18" s="21"/>
      <c r="E18" s="21"/>
    </row>
    <row r="19" spans="1:5" ht="15.75" x14ac:dyDescent="0.25">
      <c r="A19" s="63" t="s">
        <v>23</v>
      </c>
      <c r="B19" s="45"/>
      <c r="C19" s="46"/>
      <c r="D19" s="22"/>
      <c r="E19" s="22"/>
    </row>
    <row r="20" spans="1:5" ht="15.75" x14ac:dyDescent="0.25">
      <c r="A20" s="41"/>
      <c r="B20" s="45" t="s">
        <v>20</v>
      </c>
      <c r="C20" s="46"/>
      <c r="D20" s="22"/>
      <c r="E20" s="22"/>
    </row>
    <row r="21" spans="1:5" ht="15.75" x14ac:dyDescent="0.25">
      <c r="A21" s="63" t="s">
        <v>19</v>
      </c>
      <c r="B21" s="45"/>
      <c r="C21" s="46"/>
      <c r="D21" s="22"/>
      <c r="E21" s="22"/>
    </row>
    <row r="22" spans="1:5" ht="15.75" x14ac:dyDescent="0.25">
      <c r="A22" s="41"/>
      <c r="B22" s="45" t="s">
        <v>21</v>
      </c>
      <c r="C22" s="46"/>
      <c r="D22" s="22"/>
      <c r="E22" s="22"/>
    </row>
    <row r="23" spans="1:5" ht="15.75" x14ac:dyDescent="0.25">
      <c r="A23" s="63" t="s">
        <v>22</v>
      </c>
      <c r="B23" s="45"/>
      <c r="C23" s="46"/>
      <c r="D23" s="22"/>
      <c r="E23" s="22"/>
    </row>
    <row r="24" spans="1:5" ht="15.75" x14ac:dyDescent="0.25">
      <c r="A24" s="63" t="s">
        <v>18</v>
      </c>
      <c r="B24" s="45"/>
      <c r="C24" s="46"/>
      <c r="D24" s="22"/>
      <c r="E24" s="22"/>
    </row>
    <row r="25" spans="1:5" ht="15.75" x14ac:dyDescent="0.25">
      <c r="A25" s="60" t="s">
        <v>35</v>
      </c>
      <c r="B25" s="61"/>
      <c r="C25" s="62"/>
      <c r="D25" s="56">
        <f>SUM(D17-SUM(D19:E24))</f>
        <v>5257.44</v>
      </c>
      <c r="E25" s="57"/>
    </row>
    <row r="26" spans="1:5" ht="15.75" x14ac:dyDescent="0.25">
      <c r="A26" s="23"/>
      <c r="B26" s="23"/>
      <c r="C26" s="6"/>
      <c r="D26" s="7"/>
      <c r="E26" s="7"/>
    </row>
    <row r="27" spans="1:5" x14ac:dyDescent="0.25">
      <c r="A27" s="47"/>
      <c r="B27" s="47"/>
      <c r="C27" s="47"/>
      <c r="D27" s="47"/>
      <c r="E27" s="47"/>
    </row>
    <row r="28" spans="1:5" ht="15.75" x14ac:dyDescent="0.25">
      <c r="A28" s="48" t="s">
        <v>32</v>
      </c>
      <c r="B28" s="49"/>
      <c r="C28" s="49"/>
      <c r="D28" s="49"/>
      <c r="E28" s="50"/>
    </row>
    <row r="29" spans="1:5" x14ac:dyDescent="0.25">
      <c r="E29"/>
    </row>
    <row r="30" spans="1:5" x14ac:dyDescent="0.25">
      <c r="E30"/>
    </row>
    <row r="31" spans="1:5" x14ac:dyDescent="0.25">
      <c r="E31"/>
    </row>
    <row r="32" spans="1:5" x14ac:dyDescent="0.25">
      <c r="E32"/>
    </row>
    <row r="33" spans="5:5" x14ac:dyDescent="0.25">
      <c r="E33"/>
    </row>
    <row r="34" spans="5:5" x14ac:dyDescent="0.25">
      <c r="E34"/>
    </row>
  </sheetData>
  <sheetProtection algorithmName="SHA-512" hashValue="4/MCPbFIUuGmDto+pGyhV1cSqVMyRnl2Tr2u92sAZ/9chJRklYAHu/ggIgWlz8UK41vAe6SdEFeGtlFzzS2KpA==" saltValue="CE1yzo/08IPL9/FFSFXh0w==" spinCount="100000" sheet="1" selectLockedCells="1"/>
  <protectedRanges>
    <protectedRange sqref="B14 D19:E24 B7:B11" name="User Edits"/>
  </protectedRanges>
  <mergeCells count="17">
    <mergeCell ref="A21:C21"/>
    <mergeCell ref="B20:C20"/>
    <mergeCell ref="A27:E27"/>
    <mergeCell ref="A28:E28"/>
    <mergeCell ref="A4:E4"/>
    <mergeCell ref="A3:E3"/>
    <mergeCell ref="A5:E5"/>
    <mergeCell ref="D17:E17"/>
    <mergeCell ref="D25:E25"/>
    <mergeCell ref="B12:C12"/>
    <mergeCell ref="B13:C13"/>
    <mergeCell ref="A25:C25"/>
    <mergeCell ref="A19:C19"/>
    <mergeCell ref="B6:C6"/>
    <mergeCell ref="A24:C24"/>
    <mergeCell ref="A23:C23"/>
    <mergeCell ref="B22:C22"/>
  </mergeCells>
  <hyperlinks>
    <hyperlink ref="A3:E3" r:id="rId1" display="Salem State University " xr:uid="{00000000-0004-0000-0000-000000000000}"/>
  </hyperlinks>
  <pageMargins left="0.7" right="0.7" top="0.75" bottom="0.75" header="0.3" footer="0.3"/>
  <pageSetup scale="69" orientation="landscape" r:id="rId2"/>
  <headerFooter>
    <oddHeader>&amp;C&amp;G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Data!$A$2:$A$5</xm:f>
          </x14:formula1>
          <xm:sqref>B7</xm:sqref>
        </x14:dataValidation>
        <x14:dataValidation type="list" allowBlank="1" showInputMessage="1" showErrorMessage="1" xr:uid="{00000000-0002-0000-0000-000003000000}">
          <x14:formula1>
            <xm:f>Data!$A$31:$A$34</xm:f>
          </x14:formula1>
          <xm:sqref>B11</xm:sqref>
        </x14:dataValidation>
        <x14:dataValidation type="list" allowBlank="1" showInputMessage="1" showErrorMessage="1" xr:uid="{00000000-0002-0000-0000-000004000000}">
          <x14:formula1>
            <xm:f>Data!$A$37:$A$47</xm:f>
          </x14:formula1>
          <xm:sqref>B14</xm:sqref>
        </x14:dataValidation>
        <x14:dataValidation type="list" allowBlank="1" showInputMessage="1" showErrorMessage="1" errorTitle="*REQUIRED FIELD" xr:uid="{794A69CF-16C0-4301-AC5B-C68C61358798}">
          <x14:formula1>
            <xm:f>Data!$A$50:$A$51</xm:f>
          </x14:formula1>
          <xm:sqref>B10</xm:sqref>
        </x14:dataValidation>
        <x14:dataValidation type="list" allowBlank="1" showInputMessage="1" showErrorMessage="1" errorTitle="*REQUIRED FIELD" xr:uid="{00000000-0002-0000-0000-000002000000}">
          <x14:formula1>
            <xm:f>Data!$A$23:$A$28</xm:f>
          </x14:formula1>
          <xm:sqref>B9</xm:sqref>
        </x14:dataValidation>
        <x14:dataValidation type="list" allowBlank="1" showInputMessage="1" showErrorMessage="1" xr:uid="{00000000-0002-0000-0000-000001000000}">
          <x14:formula1>
            <xm:f>Data!$A$8:$A$20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21" zoomScaleNormal="100" workbookViewId="0">
      <selection activeCell="F52" sqref="F52"/>
    </sheetView>
  </sheetViews>
  <sheetFormatPr defaultColWidth="9.140625" defaultRowHeight="15" x14ac:dyDescent="0.25"/>
  <cols>
    <col min="1" max="1" width="61" bestFit="1" customWidth="1"/>
    <col min="2" max="2" width="16.5703125" style="8" bestFit="1" customWidth="1"/>
    <col min="3" max="3" width="17.85546875" style="8" bestFit="1" customWidth="1"/>
    <col min="4" max="4" width="16.5703125" bestFit="1" customWidth="1"/>
  </cols>
  <sheetData>
    <row r="1" spans="1:4" ht="15.75" x14ac:dyDescent="0.25">
      <c r="A1" s="25" t="s">
        <v>6</v>
      </c>
      <c r="B1" s="26" t="s">
        <v>67</v>
      </c>
      <c r="C1" s="26" t="s">
        <v>68</v>
      </c>
      <c r="D1" s="27"/>
    </row>
    <row r="2" spans="1:4" ht="15.75" x14ac:dyDescent="0.25">
      <c r="A2" s="28"/>
      <c r="B2" s="29">
        <v>0</v>
      </c>
      <c r="C2" s="29">
        <v>0</v>
      </c>
      <c r="D2" s="27"/>
    </row>
    <row r="3" spans="1:4" ht="15.75" x14ac:dyDescent="0.25">
      <c r="A3" s="28" t="s">
        <v>31</v>
      </c>
      <c r="B3" s="30">
        <v>6544.8</v>
      </c>
      <c r="C3" s="30">
        <f>B3</f>
        <v>6544.8</v>
      </c>
      <c r="D3" s="31">
        <f>B3+C3</f>
        <v>13089.6</v>
      </c>
    </row>
    <row r="4" spans="1:4" ht="15.75" x14ac:dyDescent="0.25">
      <c r="A4" s="28" t="s">
        <v>30</v>
      </c>
      <c r="B4" s="30">
        <v>10359.6</v>
      </c>
      <c r="C4" s="30">
        <f>B4</f>
        <v>10359.6</v>
      </c>
      <c r="D4" s="31">
        <f>B4+C4</f>
        <v>20719.2</v>
      </c>
    </row>
    <row r="5" spans="1:4" ht="15.75" x14ac:dyDescent="0.25">
      <c r="A5" s="28" t="s">
        <v>29</v>
      </c>
      <c r="B5" s="30">
        <v>7517.1</v>
      </c>
      <c r="C5" s="30">
        <f>B5</f>
        <v>7517.1</v>
      </c>
      <c r="D5" s="31">
        <f>B5+C5</f>
        <v>15034.2</v>
      </c>
    </row>
    <row r="6" spans="1:4" ht="15.75" x14ac:dyDescent="0.25">
      <c r="A6" s="28"/>
      <c r="B6" s="29"/>
      <c r="C6" s="29"/>
      <c r="D6" s="27"/>
    </row>
    <row r="7" spans="1:4" ht="15.75" x14ac:dyDescent="0.25">
      <c r="A7" s="25" t="s">
        <v>0</v>
      </c>
      <c r="B7" s="26" t="str">
        <f>$B$1</f>
        <v>fall 2026</v>
      </c>
      <c r="C7" s="26" t="str">
        <f>$C$1</f>
        <v>spring 2027</v>
      </c>
      <c r="D7" s="27"/>
    </row>
    <row r="8" spans="1:4" ht="15.75" x14ac:dyDescent="0.25">
      <c r="A8" s="28"/>
      <c r="B8" s="29">
        <v>0</v>
      </c>
      <c r="C8" s="29">
        <v>0</v>
      </c>
      <c r="D8" s="27"/>
    </row>
    <row r="9" spans="1:4" ht="15.75" x14ac:dyDescent="0.25">
      <c r="A9" s="32" t="s">
        <v>39</v>
      </c>
      <c r="B9" s="34">
        <v>7258.5</v>
      </c>
      <c r="C9" s="34">
        <f t="shared" ref="C9:C16" si="0">B9</f>
        <v>7258.5</v>
      </c>
      <c r="D9" s="31">
        <f t="shared" ref="D9:D16" si="1">B9+C9</f>
        <v>14517</v>
      </c>
    </row>
    <row r="10" spans="1:4" ht="15.75" x14ac:dyDescent="0.25">
      <c r="A10" s="32" t="s">
        <v>40</v>
      </c>
      <c r="B10" s="34">
        <v>6783.5</v>
      </c>
      <c r="C10" s="34">
        <f t="shared" si="0"/>
        <v>6783.5</v>
      </c>
      <c r="D10" s="31">
        <f t="shared" si="1"/>
        <v>13567</v>
      </c>
    </row>
    <row r="11" spans="1:4" ht="15.75" x14ac:dyDescent="0.25">
      <c r="A11" s="32" t="s">
        <v>36</v>
      </c>
      <c r="B11" s="33">
        <v>6792.5</v>
      </c>
      <c r="C11" s="33">
        <f t="shared" si="0"/>
        <v>6792.5</v>
      </c>
      <c r="D11" s="31">
        <f t="shared" si="1"/>
        <v>13585</v>
      </c>
    </row>
    <row r="12" spans="1:4" ht="15.75" x14ac:dyDescent="0.25">
      <c r="A12" s="32" t="s">
        <v>37</v>
      </c>
      <c r="B12" s="33">
        <v>5478.5</v>
      </c>
      <c r="C12" s="34">
        <f t="shared" si="0"/>
        <v>5478.5</v>
      </c>
      <c r="D12" s="31">
        <f t="shared" si="1"/>
        <v>10957</v>
      </c>
    </row>
    <row r="13" spans="1:4" ht="15.75" x14ac:dyDescent="0.25">
      <c r="A13" s="35" t="s">
        <v>55</v>
      </c>
      <c r="B13" s="36">
        <v>6517.5</v>
      </c>
      <c r="C13" s="34">
        <f t="shared" si="0"/>
        <v>6517.5</v>
      </c>
      <c r="D13" s="31">
        <f t="shared" si="1"/>
        <v>13035</v>
      </c>
    </row>
    <row r="14" spans="1:4" ht="15.75" x14ac:dyDescent="0.25">
      <c r="A14" s="32" t="s">
        <v>58</v>
      </c>
      <c r="B14" s="34">
        <v>6517.5</v>
      </c>
      <c r="C14" s="34">
        <f t="shared" si="0"/>
        <v>6517.5</v>
      </c>
      <c r="D14" s="31">
        <f t="shared" si="1"/>
        <v>13035</v>
      </c>
    </row>
    <row r="15" spans="1:4" ht="15.75" x14ac:dyDescent="0.25">
      <c r="A15" s="35" t="s">
        <v>56</v>
      </c>
      <c r="B15" s="34">
        <v>6233.5</v>
      </c>
      <c r="C15" s="34">
        <f t="shared" si="0"/>
        <v>6233.5</v>
      </c>
      <c r="D15" s="31">
        <f t="shared" si="1"/>
        <v>12467</v>
      </c>
    </row>
    <row r="16" spans="1:4" ht="15.75" x14ac:dyDescent="0.25">
      <c r="A16" s="32" t="s">
        <v>57</v>
      </c>
      <c r="B16" s="34">
        <v>6374</v>
      </c>
      <c r="C16" s="34">
        <f t="shared" si="0"/>
        <v>6374</v>
      </c>
      <c r="D16" s="31">
        <f t="shared" si="1"/>
        <v>12748</v>
      </c>
    </row>
    <row r="17" spans="1:4" ht="15.75" x14ac:dyDescent="0.25">
      <c r="A17" s="32" t="s">
        <v>51</v>
      </c>
      <c r="B17" s="33">
        <v>7460</v>
      </c>
      <c r="C17" s="33">
        <f>B17</f>
        <v>7460</v>
      </c>
      <c r="D17" s="31">
        <f>B17+C17</f>
        <v>14920</v>
      </c>
    </row>
    <row r="18" spans="1:4" ht="15.75" x14ac:dyDescent="0.25">
      <c r="A18" s="32" t="s">
        <v>41</v>
      </c>
      <c r="B18" s="34">
        <v>6099.5</v>
      </c>
      <c r="C18" s="34">
        <f>B18</f>
        <v>6099.5</v>
      </c>
      <c r="D18" s="31">
        <f>B18+C18</f>
        <v>12199</v>
      </c>
    </row>
    <row r="19" spans="1:4" ht="15.75" x14ac:dyDescent="0.25">
      <c r="A19" s="32" t="s">
        <v>50</v>
      </c>
      <c r="B19" s="34">
        <v>6792.5</v>
      </c>
      <c r="C19" s="34">
        <f>B19</f>
        <v>6792.5</v>
      </c>
      <c r="D19" s="31">
        <f>B19+C19</f>
        <v>13585</v>
      </c>
    </row>
    <row r="20" spans="1:4" ht="15.75" x14ac:dyDescent="0.25">
      <c r="A20" s="32" t="s">
        <v>38</v>
      </c>
      <c r="B20" s="33">
        <v>5478.5</v>
      </c>
      <c r="C20" s="33">
        <f>B20</f>
        <v>5478.5</v>
      </c>
      <c r="D20" s="31">
        <f>B20+C20</f>
        <v>10957</v>
      </c>
    </row>
    <row r="21" spans="1:4" ht="15.75" x14ac:dyDescent="0.25">
      <c r="A21" s="37"/>
      <c r="B21" s="38"/>
      <c r="C21" s="38"/>
      <c r="D21" s="27"/>
    </row>
    <row r="22" spans="1:4" ht="15.75" x14ac:dyDescent="0.25">
      <c r="A22" s="25" t="s">
        <v>1</v>
      </c>
      <c r="B22" s="26" t="str">
        <f>$B$1</f>
        <v>fall 2026</v>
      </c>
      <c r="C22" s="26" t="str">
        <f>$C$1</f>
        <v>spring 2027</v>
      </c>
      <c r="D22" s="27"/>
    </row>
    <row r="23" spans="1:4" ht="15.75" x14ac:dyDescent="0.25">
      <c r="A23" s="28"/>
      <c r="B23" s="29">
        <v>0</v>
      </c>
      <c r="C23" s="29">
        <v>0</v>
      </c>
      <c r="D23" s="27"/>
    </row>
    <row r="24" spans="1:4" ht="15.75" x14ac:dyDescent="0.25">
      <c r="A24" s="28" t="s">
        <v>47</v>
      </c>
      <c r="B24" s="38">
        <v>2613</v>
      </c>
      <c r="C24" s="38">
        <f>B24</f>
        <v>2613</v>
      </c>
      <c r="D24" s="31">
        <f>B24+C24</f>
        <v>5226</v>
      </c>
    </row>
    <row r="25" spans="1:4" ht="15.75" x14ac:dyDescent="0.25">
      <c r="A25" s="28" t="s">
        <v>48</v>
      </c>
      <c r="B25" s="38">
        <v>2733</v>
      </c>
      <c r="C25" s="38">
        <f>B25</f>
        <v>2733</v>
      </c>
      <c r="D25" s="31">
        <f>B25+C25</f>
        <v>5466</v>
      </c>
    </row>
    <row r="26" spans="1:4" ht="15.75" x14ac:dyDescent="0.25">
      <c r="A26" s="28" t="s">
        <v>49</v>
      </c>
      <c r="B26" s="38">
        <v>2898</v>
      </c>
      <c r="C26" s="38">
        <f>B26</f>
        <v>2898</v>
      </c>
      <c r="D26" s="31">
        <f>B26+C26</f>
        <v>5796</v>
      </c>
    </row>
    <row r="27" spans="1:4" ht="15.75" x14ac:dyDescent="0.25">
      <c r="A27" s="28" t="s">
        <v>52</v>
      </c>
      <c r="B27" s="38">
        <v>520</v>
      </c>
      <c r="C27" s="38">
        <f>B27</f>
        <v>520</v>
      </c>
      <c r="D27" s="31">
        <f>B27+C27</f>
        <v>1040</v>
      </c>
    </row>
    <row r="28" spans="1:4" ht="15.75" x14ac:dyDescent="0.25">
      <c r="A28" s="28" t="s">
        <v>53</v>
      </c>
      <c r="B28" s="38">
        <v>1077</v>
      </c>
      <c r="C28" s="38">
        <f>B28</f>
        <v>1077</v>
      </c>
      <c r="D28" s="31">
        <f>B28+C28</f>
        <v>2154</v>
      </c>
    </row>
    <row r="29" spans="1:4" ht="15.75" x14ac:dyDescent="0.25">
      <c r="A29" s="37"/>
      <c r="B29" s="38"/>
      <c r="C29" s="38"/>
      <c r="D29" s="27"/>
    </row>
    <row r="30" spans="1:4" ht="15.75" x14ac:dyDescent="0.25">
      <c r="A30" s="39" t="s">
        <v>7</v>
      </c>
      <c r="B30" s="26" t="str">
        <f>$B$1</f>
        <v>fall 2026</v>
      </c>
      <c r="C30" s="26" t="str">
        <f>$C$1</f>
        <v>spring 2027</v>
      </c>
      <c r="D30" s="27"/>
    </row>
    <row r="31" spans="1:4" ht="15.75" x14ac:dyDescent="0.25">
      <c r="A31" s="28"/>
      <c r="B31" s="29">
        <v>0</v>
      </c>
      <c r="C31" s="29">
        <v>0</v>
      </c>
      <c r="D31" s="27"/>
    </row>
    <row r="32" spans="1:4" ht="15.75" x14ac:dyDescent="0.25">
      <c r="A32" s="40" t="s">
        <v>8</v>
      </c>
      <c r="B32" s="30">
        <v>86.5</v>
      </c>
      <c r="C32" s="30">
        <f>B32</f>
        <v>86.5</v>
      </c>
      <c r="D32" s="31">
        <f>B32+C32</f>
        <v>173</v>
      </c>
    </row>
    <row r="33" spans="1:4" ht="15.75" x14ac:dyDescent="0.25">
      <c r="A33" s="40" t="s">
        <v>33</v>
      </c>
      <c r="B33" s="30">
        <v>315</v>
      </c>
      <c r="C33" s="30">
        <f>B33</f>
        <v>315</v>
      </c>
      <c r="D33" s="31">
        <f>B33+C33</f>
        <v>630</v>
      </c>
    </row>
    <row r="34" spans="1:4" ht="15.75" x14ac:dyDescent="0.25">
      <c r="A34" s="40" t="s">
        <v>34</v>
      </c>
      <c r="B34" s="30">
        <v>184</v>
      </c>
      <c r="C34" s="30">
        <f>B34</f>
        <v>184</v>
      </c>
      <c r="D34" s="31">
        <f>B34+C34</f>
        <v>368</v>
      </c>
    </row>
    <row r="35" spans="1:4" ht="15.75" x14ac:dyDescent="0.25">
      <c r="A35" s="40"/>
      <c r="B35" s="30"/>
      <c r="C35" s="30"/>
      <c r="D35" s="27"/>
    </row>
    <row r="36" spans="1:4" ht="15.75" x14ac:dyDescent="0.25">
      <c r="A36" s="25" t="s">
        <v>9</v>
      </c>
      <c r="B36" s="26" t="str">
        <f>$B$1</f>
        <v>fall 2026</v>
      </c>
      <c r="C36" s="26" t="str">
        <f>$C$1</f>
        <v>spring 2027</v>
      </c>
      <c r="D36" s="27"/>
    </row>
    <row r="37" spans="1:4" ht="15.75" x14ac:dyDescent="0.25">
      <c r="A37" s="28"/>
      <c r="B37" s="29">
        <v>0</v>
      </c>
      <c r="C37" s="29">
        <v>0</v>
      </c>
      <c r="D37" s="27"/>
    </row>
    <row r="38" spans="1:4" ht="15.75" x14ac:dyDescent="0.25">
      <c r="A38" s="37" t="s">
        <v>42</v>
      </c>
      <c r="B38" s="38">
        <v>125</v>
      </c>
      <c r="C38" s="38">
        <f>B38</f>
        <v>125</v>
      </c>
      <c r="D38" s="31">
        <f>B38+C38</f>
        <v>250</v>
      </c>
    </row>
    <row r="39" spans="1:4" ht="15.75" x14ac:dyDescent="0.25">
      <c r="A39" s="37" t="s">
        <v>11</v>
      </c>
      <c r="B39" s="38">
        <v>250</v>
      </c>
      <c r="C39" s="38">
        <f t="shared" ref="C39:C47" si="2">B39</f>
        <v>250</v>
      </c>
      <c r="D39" s="31">
        <f t="shared" ref="D39:D47" si="3">B39+C39</f>
        <v>500</v>
      </c>
    </row>
    <row r="40" spans="1:4" ht="15.75" x14ac:dyDescent="0.25">
      <c r="A40" s="37" t="s">
        <v>24</v>
      </c>
      <c r="B40" s="38">
        <v>250</v>
      </c>
      <c r="C40" s="38">
        <f t="shared" si="2"/>
        <v>250</v>
      </c>
      <c r="D40" s="31">
        <f t="shared" si="3"/>
        <v>500</v>
      </c>
    </row>
    <row r="41" spans="1:4" ht="15.75" x14ac:dyDescent="0.25">
      <c r="A41" s="37" t="s">
        <v>59</v>
      </c>
      <c r="B41" s="38">
        <v>250</v>
      </c>
      <c r="C41" s="38">
        <f t="shared" si="2"/>
        <v>250</v>
      </c>
      <c r="D41" s="31">
        <f t="shared" si="3"/>
        <v>500</v>
      </c>
    </row>
    <row r="42" spans="1:4" ht="15.75" x14ac:dyDescent="0.25">
      <c r="A42" s="37" t="s">
        <v>43</v>
      </c>
      <c r="B42" s="38">
        <v>250</v>
      </c>
      <c r="C42" s="38">
        <f t="shared" si="2"/>
        <v>250</v>
      </c>
      <c r="D42" s="31">
        <f t="shared" si="3"/>
        <v>500</v>
      </c>
    </row>
    <row r="43" spans="1:4" ht="15.75" x14ac:dyDescent="0.25">
      <c r="A43" s="37" t="s">
        <v>44</v>
      </c>
      <c r="B43" s="38">
        <v>125</v>
      </c>
      <c r="C43" s="38">
        <f t="shared" si="2"/>
        <v>125</v>
      </c>
      <c r="D43" s="31">
        <f t="shared" si="3"/>
        <v>250</v>
      </c>
    </row>
    <row r="44" spans="1:4" ht="15.75" x14ac:dyDescent="0.25">
      <c r="A44" s="37" t="s">
        <v>45</v>
      </c>
      <c r="B44" s="38">
        <v>250</v>
      </c>
      <c r="C44" s="38">
        <f t="shared" si="2"/>
        <v>250</v>
      </c>
      <c r="D44" s="31">
        <f t="shared" si="3"/>
        <v>500</v>
      </c>
    </row>
    <row r="45" spans="1:4" ht="15.75" x14ac:dyDescent="0.25">
      <c r="A45" s="37" t="s">
        <v>62</v>
      </c>
      <c r="B45" s="38">
        <v>250</v>
      </c>
      <c r="C45" s="38">
        <f t="shared" si="2"/>
        <v>250</v>
      </c>
      <c r="D45" s="31">
        <f t="shared" si="3"/>
        <v>500</v>
      </c>
    </row>
    <row r="46" spans="1:4" ht="15.75" x14ac:dyDescent="0.25">
      <c r="A46" s="37" t="s">
        <v>10</v>
      </c>
      <c r="B46" s="38">
        <v>500</v>
      </c>
      <c r="C46" s="38">
        <f t="shared" si="2"/>
        <v>500</v>
      </c>
      <c r="D46" s="31">
        <f t="shared" si="3"/>
        <v>1000</v>
      </c>
    </row>
    <row r="47" spans="1:4" ht="30" x14ac:dyDescent="0.25">
      <c r="A47" s="37" t="s">
        <v>60</v>
      </c>
      <c r="B47" s="38">
        <v>125</v>
      </c>
      <c r="C47" s="38">
        <f t="shared" si="2"/>
        <v>125</v>
      </c>
      <c r="D47" s="31">
        <f t="shared" si="3"/>
        <v>250</v>
      </c>
    </row>
    <row r="48" spans="1:4" ht="15.75" x14ac:dyDescent="0.25">
      <c r="A48" s="27"/>
      <c r="B48" s="31"/>
      <c r="C48" s="31"/>
      <c r="D48" s="27"/>
    </row>
    <row r="49" spans="1:3" ht="15.75" x14ac:dyDescent="0.25">
      <c r="A49" s="25" t="s">
        <v>27</v>
      </c>
      <c r="B49" s="26" t="str">
        <f>$B$1</f>
        <v>fall 2026</v>
      </c>
      <c r="C49" s="44"/>
    </row>
    <row r="50" spans="1:3" ht="15.75" x14ac:dyDescent="0.25">
      <c r="A50" s="28" t="s">
        <v>46</v>
      </c>
      <c r="B50" s="30">
        <v>4962.4399999999996</v>
      </c>
      <c r="C50" s="31">
        <f>B50</f>
        <v>4962.4399999999996</v>
      </c>
    </row>
    <row r="51" spans="1:3" ht="15.75" x14ac:dyDescent="0.25">
      <c r="A51" s="28" t="s">
        <v>28</v>
      </c>
      <c r="B51" s="30">
        <v>0</v>
      </c>
      <c r="C51" s="31">
        <f>B51</f>
        <v>0</v>
      </c>
    </row>
  </sheetData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 26-27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O'Brien</dc:creator>
  <cp:lastModifiedBy>Sara Sullivan</cp:lastModifiedBy>
  <cp:lastPrinted>2017-04-27T14:21:12Z</cp:lastPrinted>
  <dcterms:created xsi:type="dcterms:W3CDTF">2017-03-09T19:18:01Z</dcterms:created>
  <dcterms:modified xsi:type="dcterms:W3CDTF">2026-06-16T12:38:45Z</dcterms:modified>
</cp:coreProperties>
</file>